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REDOMEX\Documents\CONAC EJERCICIO 2021-2022\2022\"/>
    </mc:Choice>
  </mc:AlternateContent>
  <xr:revisionPtr revIDLastSave="0" documentId="13_ncr:1_{04A908B2-D909-44EE-B264-F47FA45DA649}" xr6:coauthVersionLast="47" xr6:coauthVersionMax="47" xr10:uidLastSave="{00000000-0000-0000-0000-000000000000}"/>
  <workbookProtection workbookPassword="CC69" lockStructure="1"/>
  <bookViews>
    <workbookView xWindow="-120" yWindow="-120" windowWidth="24240" windowHeight="131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9" l="1"/>
  <c r="G11" i="9"/>
  <c r="H11" i="9"/>
  <c r="F27" i="8"/>
  <c r="E13" i="7"/>
  <c r="F26" i="6"/>
  <c r="B6" i="6"/>
  <c r="I16" i="5"/>
  <c r="E42" i="5"/>
  <c r="G42" i="5"/>
  <c r="E17" i="2"/>
  <c r="C54" i="1"/>
  <c r="D54" i="1"/>
  <c r="F50" i="6"/>
  <c r="G35" i="5"/>
  <c r="F9" i="4"/>
  <c r="F22" i="4" s="1"/>
  <c r="F51" i="4"/>
  <c r="H23" i="6"/>
  <c r="E51" i="4"/>
  <c r="F52" i="4"/>
  <c r="H17" i="2"/>
  <c r="B6" i="7" l="1"/>
  <c r="J35" i="5"/>
  <c r="F18" i="4"/>
  <c r="F14" i="4"/>
  <c r="F56" i="4"/>
  <c r="E9" i="4"/>
  <c r="F58" i="4" l="1"/>
  <c r="F60" i="4" s="1"/>
  <c r="F61" i="4" s="1"/>
  <c r="E56" i="4"/>
  <c r="F23" i="4" l="1"/>
  <c r="F24" i="4" s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G12" i="4"/>
  <c r="E11" i="9" l="1"/>
  <c r="I40" i="5" l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s="1"/>
  <c r="G22" i="7" l="1"/>
  <c r="E22" i="7"/>
  <c r="H88" i="6"/>
  <c r="G88" i="6"/>
  <c r="G11" i="6"/>
  <c r="D88" i="6"/>
  <c r="E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J11" i="9" l="1"/>
  <c r="I42" i="5"/>
  <c r="I11" i="9"/>
  <c r="I10" i="9" s="1"/>
  <c r="H10" i="9"/>
  <c r="E10" i="6"/>
  <c r="F66" i="5"/>
  <c r="G55" i="5"/>
  <c r="H10" i="6"/>
  <c r="G10" i="6"/>
  <c r="G13" i="7" s="1"/>
  <c r="I66" i="5"/>
  <c r="H66" i="5"/>
  <c r="E87" i="6"/>
  <c r="H87" i="6"/>
  <c r="G87" i="6"/>
  <c r="J74" i="5"/>
  <c r="F42" i="5"/>
  <c r="E11" i="7" l="1"/>
  <c r="E33" i="7" s="1"/>
  <c r="H13" i="7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G162" i="6"/>
  <c r="C9" i="1"/>
  <c r="C47" i="1" s="1"/>
  <c r="C63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I26" i="6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G31" i="8" l="1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I162" i="6" l="1"/>
  <c r="H71" i="5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<sst xmlns="http://schemas.openxmlformats.org/spreadsheetml/2006/main" count="1139" uniqueCount="706">
  <si>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</si>
  <si>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</si>
  <si>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</si>
  <si>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</si>
  <si>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</si>
  <si>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</si>
  <si>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</si>
  <si>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</si>
  <si>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</si>
  <si>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</si>
  <si>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</si>
  <si>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</si>
  <si>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</si>
  <si>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</si>
  <si>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</si>
  <si>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</si>
  <si>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</si>
  <si>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</si>
  <si>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</si>
  <si>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</si>
  <si>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</si>
  <si>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</si>
  <si>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</si>
  <si>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</si>
  <si>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</si>
  <si>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</si>
  <si>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</si>
  <si>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</si>
  <si>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</si>
  <si>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</si>
  <si>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</si>
  <si>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</si>
  <si>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</si>
  <si>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</si>
  <si>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</si>
  <si>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</si>
  <si>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</si>
  <si>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</si>
  <si>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</si>
  <si>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</si>
  <si>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</si>
  <si>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</si>
  <si>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</si>
  <si>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</si>
  <si>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</si>
  <si>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</si>
  <si>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</si>
  <si>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</si>
  <si>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</si>
  <si>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</si>
  <si>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</si>
  <si>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</si>
  <si>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</si>
  <si>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</si>
  <si>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</si>
  <si>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</si>
  <si>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</si>
  <si>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</si>
  <si>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</si>
  <si>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</si>
  <si>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</si>
  <si>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</si>
  <si>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</si>
  <si>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</si>
  <si>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</si>
  <si>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</si>
  <si>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</si>
  <si>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</si>
  <si>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</si>
  <si>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</si>
  <si>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</si>
  <si>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</si>
  <si>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</si>
  <si>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</si>
  <si>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</si>
  <si>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</si>
  <si>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</si>
  <si>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</si>
  <si>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</si>
  <si>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</si>
  <si>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</si>
  <si>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</si>
  <si>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</si>
  <si>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</si>
  <si>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</si>
  <si>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</si>
  <si>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</si>
  <si>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</si>
  <si>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</si>
  <si>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</si>
  <si>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</si>
  <si>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</si>
  <si>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</si>
  <si>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</si>
  <si>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</si>
  <si>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</si>
  <si>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</si>
  <si>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</si>
  <si>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</si>
  <si>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</si>
  <si>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</si>
  <si>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</si>
  <si>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</si>
  <si>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</si>
  <si>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</si>
  <si>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</si>
  <si>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</si>
  <si>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</si>
  <si>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</si>
  <si>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</si>
  <si>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</si>
  <si>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</si>
  <si>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</si>
  <si>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</si>
  <si>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</si>
  <si>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</si>
  <si>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</si>
  <si>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</si>
  <si>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</si>
  <si>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</si>
  <si>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</si>
  <si>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</si>
  <si>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</si>
  <si>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</si>
  <si>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</si>
  <si>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</si>
  <si>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</si>
  <si>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</si>
  <si>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</si>
  <si>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</si>
  <si>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</si>
  <si>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</si>
  <si>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</si>
  <si>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</si>
  <si>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</si>
  <si>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</si>
  <si>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</si>
  <si>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</si>
  <si>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</si>
  <si>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</si>
  <si>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</si>
  <si>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</si>
  <si>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</si>
  <si>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</si>
  <si>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</si>
  <si>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</si>
  <si>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</si>
  <si>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</si>
  <si>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</si>
  <si>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</si>
  <si>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</si>
  <si>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</si>
  <si>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</si>
  <si>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</si>
  <si>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</si>
  <si>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</si>
  <si>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</si>
  <si>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</si>
  <si>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</si>
  <si>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</si>
  <si>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</si>
  <si>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</si>
  <si>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</si>
  <si>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</si>
  <si>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</si>
  <si>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</si>
  <si>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</si>
  <si>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</si>
  <si>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</si>
  <si>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</si>
  <si>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</si>
  <si>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</si>
  <si>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</si>
  <si>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</si>
  <si>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</si>
  <si>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</si>
  <si>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</si>
  <si>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</si>
  <si>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</si>
  <si>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</si>
  <si>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</si>
  <si>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</si>
  <si>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</si>
  <si>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</si>
  <si>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</si>
  <si>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</si>
  <si>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</si>
  <si>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</si>
  <si>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</si>
  <si>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</si>
  <si>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</si>
  <si>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</si>
  <si>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</si>
  <si>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</si>
  <si>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</si>
  <si>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</si>
  <si>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</si>
  <si>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</si>
  <si>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</si>
  <si>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</si>
  <si>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</si>
  <si>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</si>
  <si>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</si>
  <si>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</si>
  <si>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</si>
  <si>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</si>
  <si>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</si>
  <si>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</si>
  <si>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</si>
  <si>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</si>
  <si>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</si>
  <si>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</si>
  <si>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</si>
  <si>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</si>
  <si>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</si>
  <si>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</si>
  <si>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</si>
  <si>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</si>
  <si>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</si>
  <si>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</si>
  <si>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</si>
  <si>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</si>
  <si>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</si>
  <si>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</si>
  <si>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</si>
  <si>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</si>
  <si>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</si>
  <si>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</si>
  <si>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</si>
  <si>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</si>
  <si>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</si>
  <si>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</si>
  <si>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</si>
  <si>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</si>
  <si>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</si>
  <si>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</si>
  <si>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</si>
  <si>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</si>
  <si>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</si>
  <si>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</si>
  <si>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</si>
  <si>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</si>
  <si>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</si>
  <si>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</si>
  <si>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</si>
  <si>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</si>
  <si>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</si>
  <si>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</si>
  <si>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</si>
  <si>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</si>
  <si>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</si>
  <si>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</si>
  <si>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</si>
  <si>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</si>
  <si>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</si>
  <si>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</si>
  <si>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</si>
  <si>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</si>
  <si>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</si>
  <si>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</si>
  <si>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</si>
  <si>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</si>
  <si>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</si>
  <si>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</si>
  <si>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</si>
  <si>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</si>
  <si>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</si>
  <si>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</si>
  <si>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</si>
  <si>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</si>
  <si>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</si>
  <si>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</si>
  <si>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</si>
  <si>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</si>
  <si>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</si>
  <si>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</si>
  <si>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</si>
  <si>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</si>
  <si>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</si>
  <si>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</si>
  <si>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</si>
  <si>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</si>
  <si>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</si>
  <si>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</si>
  <si>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</si>
  <si>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</si>
  <si>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</si>
  <si>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</si>
  <si>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</si>
  <si>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</si>
  <si>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</si>
  <si>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</si>
  <si>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</si>
  <si>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</si>
  <si>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</si>
  <si>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</si>
  <si>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</si>
  <si>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</si>
  <si>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</si>
  <si>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</si>
  <si>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</si>
  <si>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</si>
  <si>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</si>
  <si>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</si>
  <si>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</si>
  <si>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</si>
  <si>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</si>
  <si>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</si>
  <si>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</si>
  <si>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</si>
  <si>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</si>
  <si>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</si>
  <si>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</si>
  <si>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</si>
  <si>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</si>
  <si>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</si>
  <si>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</si>
  <si>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</si>
  <si>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</si>
  <si>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</si>
  <si>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</si>
  <si>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</si>
  <si>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</si>
  <si>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</si>
  <si>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</si>
  <si>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</si>
  <si>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</si>
  <si>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</si>
  <si>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</si>
  <si>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</si>
  <si>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</si>
  <si>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</si>
  <si>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</si>
  <si>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</si>
  <si>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</si>
  <si>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</si>
  <si>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</si>
  <si>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</si>
  <si>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</si>
  <si>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</si>
  <si>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</si>
  <si>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</si>
  <si>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</si>
  <si>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</si>
  <si>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</si>
  <si>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</si>
  <si>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</si>
  <si>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</si>
  <si>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</si>
  <si>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</si>
  <si>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</si>
  <si>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</si>
  <si>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</si>
  <si>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</si>
  <si>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</si>
  <si>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</si>
  <si>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</si>
  <si>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</si>
  <si>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</si>
  <si>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</si>
  <si>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</si>
  <si>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</si>
  <si>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</si>
  <si>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</si>
  <si>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</si>
  <si>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</si>
  <si>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</si>
  <si>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</si>
  <si>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</si>
  <si>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</si>
  <si>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</si>
  <si>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</si>
  <si>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</si>
  <si>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</si>
  <si>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</si>
  <si>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</si>
  <si>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</si>
  <si>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</si>
  <si>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</si>
  <si>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</si>
  <si>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</si>
  <si>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</si>
  <si>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</si>
  <si>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</si>
  <si>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</si>
  <si>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</si>
  <si>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</si>
  <si>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</si>
  <si>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</si>
  <si>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</si>
  <si>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</si>
  <si>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</si>
  <si>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</si>
  <si>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</si>
  <si>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</si>
  <si>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</si>
  <si>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</si>
  <si>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</si>
  <si>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</si>
  <si>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</si>
  <si>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</si>
  <si>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</si>
  <si>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</si>
  <si>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</si>
  <si>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</si>
  <si>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</si>
  <si>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</si>
  <si>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</si>
  <si>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</si>
  <si>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</si>
  <si>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</si>
  <si>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</si>
  <si>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</si>
  <si>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</si>
  <si>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</si>
  <si>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</si>
  <si>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</si>
  <si>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</si>
  <si>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</si>
  <si>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</si>
  <si>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</si>
  <si>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</si>
  <si>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</si>
  <si>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</si>
  <si>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</si>
  <si>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</si>
  <si>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</si>
  <si>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</si>
  <si>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</si>
  <si>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</si>
  <si>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</si>
  <si>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</si>
  <si>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</si>
  <si>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</si>
  <si>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</si>
  <si>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</si>
  <si>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</si>
  <si>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</si>
  <si>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</si>
  <si>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</si>
  <si>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</si>
  <si>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</si>
  <si>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</si>
  <si>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</si>
  <si>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</si>
  <si>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</si>
  <si>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</si>
  <si>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</si>
  <si>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</si>
  <si>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</si>
  <si>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</si>
  <si>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</si>
  <si>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</si>
  <si>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</si>
  <si>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</si>
  <si>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</si>
  <si>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</si>
  <si>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</si>
  <si>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</si>
  <si>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</si>
  <si>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</si>
  <si>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</si>
  <si>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</si>
  <si>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</si>
  <si>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</si>
  <si>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</si>
  <si>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</si>
  <si>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</si>
  <si>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</si>
  <si>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</si>
  <si>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</si>
  <si>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</si>
  <si>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</si>
  <si>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</si>
  <si>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</si>
  <si>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</si>
  <si>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</si>
  <si>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</si>
  <si>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</si>
  <si>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</si>
  <si>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</si>
  <si>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</si>
  <si>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</si>
  <si>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</si>
  <si>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</si>
  <si>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</si>
  <si>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</si>
  <si>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</si>
  <si>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</si>
  <si>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</si>
  <si>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</si>
  <si>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</si>
  <si>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</si>
  <si>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</si>
  <si>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</si>
  <si>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</si>
  <si>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</si>
  <si>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</si>
  <si>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</si>
  <si>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</si>
  <si>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</si>
  <si>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</si>
  <si>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</si>
  <si>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</si>
  <si>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</si>
  <si>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</si>
  <si>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</si>
  <si>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</si>
  <si>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</si>
  <si>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</si>
  <si>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</si>
  <si>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</si>
  <si>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</si>
  <si>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</si>
  <si>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</si>
  <si>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</si>
  <si>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</si>
  <si>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</si>
  <si>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</si>
  <si>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</si>
  <si>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</si>
  <si>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</si>
  <si>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</si>
  <si>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</si>
  <si>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</si>
  <si>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</si>
  <si>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</si>
  <si>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</si>
  <si>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</si>
  <si>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</si>
  <si>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</si>
  <si>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</si>
  <si>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</si>
  <si>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</si>
  <si>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</si>
  <si>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</si>
  <si>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</si>
  <si>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</si>
  <si>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</si>
  <si>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</si>
  <si>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</si>
  <si>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</si>
  <si>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</si>
  <si>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</si>
  <si>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</si>
  <si>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</si>
  <si>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</si>
  <si>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</si>
  <si>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</si>
  <si>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</si>
  <si>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</si>
  <si>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</si>
  <si>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</si>
  <si>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</si>
  <si>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</si>
  <si>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</si>
  <si>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</si>
  <si>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</si>
  <si>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</si>
  <si>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</si>
  <si>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</si>
  <si>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</si>
  <si>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</si>
  <si>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</si>
  <si>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</si>
  <si>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</si>
  <si>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</si>
  <si>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</si>
  <si>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</si>
  <si>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</si>
  <si>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</si>
  <si>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</si>
  <si>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</si>
  <si>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</si>
  <si>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</si>
  <si>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</si>
  <si>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</si>
  <si>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</si>
  <si>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</si>
  <si>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</si>
  <si>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</si>
  <si>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</si>
  <si>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</si>
  <si>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</si>
  <si>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</si>
  <si>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</si>
  <si>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</si>
  <si>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</si>
  <si>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</si>
  <si>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</si>
  <si>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</si>
  <si>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</si>
  <si>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</si>
  <si>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</si>
  <si>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</si>
  <si>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</si>
  <si>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</si>
  <si>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</si>
  <si>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</si>
  <si>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</si>
  <si>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</si>
  <si>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</si>
  <si>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</si>
  <si>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</si>
  <si>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</si>
  <si>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</si>
  <si>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</si>
  <si>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</si>
  <si>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</si>
  <si>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</si>
  <si>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</si>
  <si>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</si>
  <si>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</si>
  <si>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</si>
  <si>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</si>
  <si>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</si>
  <si>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</si>
  <si>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</si>
  <si>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</si>
  <si>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</si>
  <si>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</si>
  <si>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</si>
  <si>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</si>
  <si>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</si>
  <si>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</si>
  <si>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</si>
  <si>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</si>
  <si>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</si>
  <si>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</si>
  <si>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</si>
  <si>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</si>
  <si>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</si>
  <si>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</si>
  <si>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</si>
  <si>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</si>
  <si>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</si>
  <si>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</si>
  <si>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</si>
  <si>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</si>
  <si>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</si>
  <si>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</si>
  <si>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</si>
  <si>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</si>
  <si>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</si>
  <si>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</si>
  <si>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</si>
  <si>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</si>
  <si>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</si>
  <si>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</si>
  <si>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</si>
  <si>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</si>
  <si>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</si>
  <si>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</si>
  <si>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</si>
  <si>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</si>
  <si>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</si>
  <si>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</si>
  <si>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</si>
  <si>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</si>
  <si>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</si>
  <si>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</si>
  <si>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</si>
  <si>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</si>
  <si>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</si>
  <si>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</si>
  <si>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</si>
  <si>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</si>
  <si>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</si>
  <si>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</si>
  <si>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</si>
  <si>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</si>
  <si>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</si>
  <si>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</si>
  <si>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</si>
  <si>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</si>
  <si>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</si>
  <si>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</si>
  <si>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</si>
  <si>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</si>
  <si>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</si>
  <si>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</si>
  <si>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</si>
  <si>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</si>
  <si>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</si>
  <si>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</si>
  <si>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</si>
  <si>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</si>
  <si>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</si>
  <si>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</si>
  <si>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</si>
  <si>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</si>
  <si>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</si>
  <si>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 xml:space="preserve">                                                                                                                                                      RECTOR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</si>
  <si>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</si>
  <si>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</si>
  <si>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</si>
  <si>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</si>
  <si>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</si>
  <si>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</si>
  <si>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</si>
  <si>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</si>
  <si>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>Al 31 de Diciembre 2021 y Al 31 de Marzo de 2022</t>
  </si>
  <si>
    <t>Al 31 de Marzo de 2022</t>
  </si>
  <si>
    <t xml:space="preserve">       MTO. ANTONIO TOVAR PEREZ</t>
  </si>
  <si>
    <t xml:space="preserve"> SUPLENTE DEL DEPARTAMENTO DE</t>
  </si>
  <si>
    <t>DR. JORGE GALILEO CASTILLO VAQUERA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</si>
</sst>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71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4" fontId="29" fillId="0" borderId="12" xfId="0" applyNumberFormat="1" applyFont="1" applyFill="1" applyBorder="1" applyAlignment="1">
      <alignment horizontal="justify" vertical="center" wrapText="1"/>
    </xf>
    <xf numFmtId="44" fontId="30" fillId="0" borderId="12" xfId="1" applyNumberFormat="1" applyFont="1" applyFill="1" applyBorder="1" applyAlignment="1">
      <alignment horizontal="right" vertical="center" wrapText="1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left"/>
    </xf>
    <xf numFmtId="0" fontId="30" fillId="0" borderId="0" xfId="0" applyFont="1" applyAlignment="1">
      <alignment horizontal="justify" vertical="top" wrapText="1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1" fillId="0" borderId="0" xfId="0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abSelected="1" topLeftCell="C52" zoomScale="150" zoomScaleNormal="150" zoomScaleSheetLayoutView="100" workbookViewId="0">
      <selection activeCell="F80" sqref="F80"/>
    </sheetView>
  </sheetViews>
  <sheetFormatPr baseColWidth="10" defaultColWidth="0" defaultRowHeight="14.25" zeroHeight="1"/>
  <cols>
    <col min="1" max="1" width="2.7109375" style="125" customWidth="1"/>
    <col min="2" max="2" width="54.7109375" style="229" customWidth="1"/>
    <col min="3" max="4" width="11.42578125" style="229" customWidth="1"/>
    <col min="5" max="5" width="54.7109375" style="229" customWidth="1"/>
    <col min="6" max="7" width="11.42578125" style="229" customWidth="1"/>
    <col min="8" max="8" width="2.7109375" style="229" customWidth="1"/>
    <col min="9" max="12" width="0" style="229" hidden="1" customWidth="1"/>
    <col min="13" max="16384" width="11.42578125" style="229" hidden="1"/>
  </cols>
  <sheetData>
    <row r="1" spans="1:12" customFormat="1" ht="15">
      <c r="A1" s="1"/>
      <c r="B1" s="471" t="s">
        <v>141</v>
      </c>
      <c r="C1" s="471"/>
      <c r="D1" s="471"/>
      <c r="E1" s="471"/>
      <c r="F1" s="471"/>
      <c r="G1" s="471"/>
      <c r="H1" s="1"/>
      <c r="I1" s="1"/>
      <c r="J1" s="1"/>
      <c r="K1" s="1"/>
      <c r="L1" s="1"/>
    </row>
    <row r="2" spans="1:12" s="125" customFormat="1">
      <c r="B2" s="476" t="s">
        <v>677</v>
      </c>
      <c r="C2" s="477"/>
      <c r="D2" s="477"/>
      <c r="E2" s="477"/>
      <c r="F2" s="477"/>
      <c r="G2" s="478"/>
    </row>
    <row r="3" spans="1:12" s="125" customFormat="1">
      <c r="B3" s="479" t="s">
        <v>1</v>
      </c>
      <c r="C3" s="480"/>
      <c r="D3" s="480"/>
      <c r="E3" s="480"/>
      <c r="F3" s="480"/>
      <c r="G3" s="481"/>
    </row>
    <row r="4" spans="1:12" s="125" customFormat="1">
      <c r="B4" s="479" t="s">
        <v>701</v>
      </c>
      <c r="C4" s="480"/>
      <c r="D4" s="480"/>
      <c r="E4" s="480"/>
      <c r="F4" s="480"/>
      <c r="G4" s="481"/>
    </row>
    <row r="5" spans="1:12" s="125" customFormat="1">
      <c r="B5" s="482" t="s">
        <v>2</v>
      </c>
      <c r="C5" s="483"/>
      <c r="D5" s="483"/>
      <c r="E5" s="483"/>
      <c r="F5" s="483"/>
      <c r="G5" s="484"/>
    </row>
    <row r="6" spans="1:12" s="128" customFormat="1" ht="17.25" customHeight="1">
      <c r="B6" s="289" t="s">
        <v>184</v>
      </c>
      <c r="C6" s="288">
        <v>2022</v>
      </c>
      <c r="D6" s="288">
        <v>2021</v>
      </c>
      <c r="E6" s="289" t="s">
        <v>665</v>
      </c>
      <c r="F6" s="288">
        <v>2022</v>
      </c>
      <c r="G6" s="288">
        <v>2021</v>
      </c>
      <c r="H6" s="239"/>
    </row>
    <row r="7" spans="1:12" s="128" customFormat="1" ht="13.5" customHeight="1">
      <c r="A7" s="239"/>
      <c r="B7" s="219" t="s">
        <v>4</v>
      </c>
      <c r="C7" s="290"/>
      <c r="D7" s="290"/>
      <c r="E7" s="219" t="s">
        <v>5</v>
      </c>
      <c r="F7" s="291"/>
      <c r="G7" s="291"/>
      <c r="H7" s="239"/>
    </row>
    <row r="8" spans="1:12" s="128" customFormat="1" ht="13.5" customHeight="1">
      <c r="A8" s="239"/>
      <c r="B8" s="213" t="s">
        <v>6</v>
      </c>
      <c r="C8" s="292"/>
      <c r="D8" s="292"/>
      <c r="E8" s="213" t="s">
        <v>7</v>
      </c>
      <c r="F8" s="293"/>
      <c r="G8" s="293"/>
      <c r="H8" s="239"/>
    </row>
    <row r="9" spans="1:12" s="128" customFormat="1" ht="13.5" customHeight="1">
      <c r="A9" s="239"/>
      <c r="B9" s="208" t="s">
        <v>8</v>
      </c>
      <c r="C9" s="294">
        <f>C10+C11+C12+C13+C14+C15+C16</f>
        <v>699172.15</v>
      </c>
      <c r="D9" s="294">
        <f>D10+D11+D12+D13+D14+D15+D16</f>
        <v>972935.39999999991</v>
      </c>
      <c r="E9" s="208" t="s">
        <v>9</v>
      </c>
      <c r="F9" s="294">
        <f>F10+F11+F12+F13+F14+F15+F16+F17+F18</f>
        <v>478413.39</v>
      </c>
      <c r="G9" s="294">
        <f>G10+G11+G12+G13+G14+G15+G16+G17+G18</f>
        <v>465064.07999999996</v>
      </c>
      <c r="H9" s="239"/>
    </row>
    <row r="10" spans="1:12" s="128" customFormat="1" ht="13.5" customHeight="1">
      <c r="A10" s="239"/>
      <c r="B10" s="209" t="s">
        <v>10</v>
      </c>
      <c r="C10" s="295">
        <v>10000</v>
      </c>
      <c r="D10" s="295"/>
      <c r="E10" s="209" t="s">
        <v>11</v>
      </c>
      <c r="F10" s="295">
        <v>0</v>
      </c>
      <c r="G10" s="295">
        <v>0</v>
      </c>
      <c r="H10" s="239"/>
    </row>
    <row r="11" spans="1:12" s="128" customFormat="1" ht="13.5" customHeight="1">
      <c r="A11" s="239"/>
      <c r="B11" s="209" t="s">
        <v>12</v>
      </c>
      <c r="C11" s="295">
        <v>681799.86</v>
      </c>
      <c r="D11" s="295">
        <v>967702.7</v>
      </c>
      <c r="E11" s="209" t="s">
        <v>13</v>
      </c>
      <c r="F11" s="295">
        <v>109025</v>
      </c>
      <c r="G11" s="295">
        <v>64748.28</v>
      </c>
      <c r="H11" s="239"/>
    </row>
    <row r="12" spans="1:12" s="128" customFormat="1" ht="13.5" customHeight="1">
      <c r="A12" s="239"/>
      <c r="B12" s="209" t="s">
        <v>14</v>
      </c>
      <c r="C12" s="295">
        <v>0</v>
      </c>
      <c r="D12" s="295">
        <v>0</v>
      </c>
      <c r="E12" s="209" t="s">
        <v>15</v>
      </c>
      <c r="F12" s="295">
        <v>0</v>
      </c>
      <c r="G12" s="295">
        <v>0</v>
      </c>
      <c r="H12" s="239"/>
    </row>
    <row r="13" spans="1:12" s="128" customFormat="1" ht="13.5" customHeight="1">
      <c r="A13" s="239"/>
      <c r="B13" s="209" t="s">
        <v>16</v>
      </c>
      <c r="C13" s="295">
        <v>0</v>
      </c>
      <c r="D13" s="295">
        <v>0</v>
      </c>
      <c r="E13" s="209" t="s">
        <v>17</v>
      </c>
      <c r="F13" s="295">
        <v>0</v>
      </c>
      <c r="G13" s="295">
        <v>0</v>
      </c>
      <c r="H13" s="239"/>
    </row>
    <row r="14" spans="1:12" s="128" customFormat="1" ht="13.5" customHeight="1">
      <c r="A14" s="239"/>
      <c r="B14" s="209" t="s">
        <v>18</v>
      </c>
      <c r="C14" s="295">
        <v>0</v>
      </c>
      <c r="D14" s="295">
        <v>0</v>
      </c>
      <c r="E14" s="209" t="s">
        <v>19</v>
      </c>
      <c r="F14" s="295">
        <v>0</v>
      </c>
      <c r="G14" s="295">
        <v>0</v>
      </c>
      <c r="H14" s="239"/>
    </row>
    <row r="15" spans="1:12" s="128" customFormat="1" ht="13.5" customHeight="1">
      <c r="A15" s="239"/>
      <c r="B15" s="209" t="s">
        <v>20</v>
      </c>
      <c r="C15" s="295">
        <v>0</v>
      </c>
      <c r="D15" s="295">
        <v>0</v>
      </c>
      <c r="E15" s="209" t="s">
        <v>21</v>
      </c>
      <c r="F15" s="295">
        <v>0</v>
      </c>
      <c r="G15" s="295">
        <v>0</v>
      </c>
      <c r="H15" s="239"/>
    </row>
    <row r="16" spans="1:12" s="128" customFormat="1" ht="13.5" customHeight="1">
      <c r="A16" s="239"/>
      <c r="B16" s="209" t="s">
        <v>22</v>
      </c>
      <c r="C16" s="295">
        <v>7372.29</v>
      </c>
      <c r="D16" s="295">
        <v>5232.7</v>
      </c>
      <c r="E16" s="209" t="s">
        <v>23</v>
      </c>
      <c r="F16" s="295">
        <v>330016.73</v>
      </c>
      <c r="G16" s="295">
        <v>297098.78999999998</v>
      </c>
      <c r="H16" s="239"/>
    </row>
    <row r="17" spans="1:8" s="128" customFormat="1" ht="13.5" customHeight="1">
      <c r="A17" s="239"/>
      <c r="B17" s="208" t="s">
        <v>24</v>
      </c>
      <c r="C17" s="294">
        <f>+C18+C19+C20</f>
        <v>0</v>
      </c>
      <c r="D17" s="296">
        <f>D18+D19+D20+D21+D22+D23+D24</f>
        <v>0</v>
      </c>
      <c r="E17" s="209" t="s">
        <v>25</v>
      </c>
      <c r="F17" s="295">
        <v>0</v>
      </c>
      <c r="G17" s="295">
        <v>0</v>
      </c>
      <c r="H17" s="239"/>
    </row>
    <row r="18" spans="1:8" s="128" customFormat="1" ht="13.5" customHeight="1">
      <c r="A18" s="239"/>
      <c r="B18" s="209" t="s">
        <v>26</v>
      </c>
      <c r="C18" s="295">
        <v>0</v>
      </c>
      <c r="D18" s="394">
        <v>0</v>
      </c>
      <c r="E18" s="209" t="s">
        <v>27</v>
      </c>
      <c r="F18" s="295">
        <v>39371.660000000003</v>
      </c>
      <c r="G18" s="295">
        <v>103217.01</v>
      </c>
      <c r="H18" s="239"/>
    </row>
    <row r="19" spans="1:8" s="128" customFormat="1" ht="13.5" customHeight="1">
      <c r="A19" s="239"/>
      <c r="B19" s="209" t="s">
        <v>28</v>
      </c>
      <c r="C19" s="295">
        <v>0</v>
      </c>
      <c r="D19" s="394">
        <v>0</v>
      </c>
      <c r="E19" s="208" t="s">
        <v>29</v>
      </c>
      <c r="F19" s="294">
        <f>F20+F21+F22</f>
        <v>0</v>
      </c>
      <c r="G19" s="294">
        <f>G20+G21+G22</f>
        <v>0</v>
      </c>
      <c r="H19" s="239"/>
    </row>
    <row r="20" spans="1:8" s="128" customFormat="1" ht="13.5" customHeight="1">
      <c r="A20" s="239"/>
      <c r="B20" s="209" t="s">
        <v>30</v>
      </c>
      <c r="C20" s="295">
        <v>0</v>
      </c>
      <c r="D20" s="295">
        <v>0</v>
      </c>
      <c r="E20" s="209" t="s">
        <v>31</v>
      </c>
      <c r="F20" s="295">
        <v>0</v>
      </c>
      <c r="G20" s="295">
        <v>0</v>
      </c>
      <c r="H20" s="239"/>
    </row>
    <row r="21" spans="1:8" s="128" customFormat="1" ht="13.5" customHeight="1">
      <c r="A21" s="239"/>
      <c r="B21" s="209" t="s">
        <v>32</v>
      </c>
      <c r="C21" s="295">
        <v>0</v>
      </c>
      <c r="D21" s="295">
        <v>0</v>
      </c>
      <c r="E21" s="209" t="s">
        <v>33</v>
      </c>
      <c r="F21" s="295">
        <v>0</v>
      </c>
      <c r="G21" s="295">
        <v>0</v>
      </c>
      <c r="H21" s="239"/>
    </row>
    <row r="22" spans="1:8" s="128" customFormat="1" ht="13.5" customHeight="1">
      <c r="A22" s="239"/>
      <c r="B22" s="209" t="s">
        <v>34</v>
      </c>
      <c r="C22" s="295">
        <v>0</v>
      </c>
      <c r="D22" s="295">
        <v>0</v>
      </c>
      <c r="E22" s="209" t="s">
        <v>35</v>
      </c>
      <c r="F22" s="295">
        <v>0</v>
      </c>
      <c r="G22" s="295">
        <v>0</v>
      </c>
      <c r="H22" s="239"/>
    </row>
    <row r="23" spans="1:8" s="128" customFormat="1" ht="13.5" customHeight="1">
      <c r="A23" s="239"/>
      <c r="B23" s="209" t="s">
        <v>36</v>
      </c>
      <c r="C23" s="295">
        <v>0</v>
      </c>
      <c r="D23" s="295">
        <v>0</v>
      </c>
      <c r="E23" s="208" t="s">
        <v>37</v>
      </c>
      <c r="F23" s="294">
        <f>F24+F25</f>
        <v>0</v>
      </c>
      <c r="G23" s="294">
        <f>G24+G25</f>
        <v>0</v>
      </c>
      <c r="H23" s="239"/>
    </row>
    <row r="24" spans="1:8" s="128" customFormat="1" ht="13.5" customHeight="1">
      <c r="A24" s="239"/>
      <c r="B24" s="209" t="s">
        <v>38</v>
      </c>
      <c r="C24" s="295">
        <v>0</v>
      </c>
      <c r="D24" s="295">
        <v>0</v>
      </c>
      <c r="E24" s="209" t="s">
        <v>39</v>
      </c>
      <c r="F24" s="295">
        <v>0</v>
      </c>
      <c r="G24" s="295">
        <v>0</v>
      </c>
      <c r="H24" s="239"/>
    </row>
    <row r="25" spans="1:8" s="128" customFormat="1" ht="13.5" customHeight="1">
      <c r="A25" s="239"/>
      <c r="B25" s="208" t="s">
        <v>40</v>
      </c>
      <c r="C25" s="296">
        <f>C26+C27+C28+C29+C30</f>
        <v>0</v>
      </c>
      <c r="D25" s="296">
        <f>D26+D27+D28+D29+D30</f>
        <v>0</v>
      </c>
      <c r="E25" s="209" t="s">
        <v>41</v>
      </c>
      <c r="F25" s="295">
        <v>0</v>
      </c>
      <c r="G25" s="295">
        <v>0</v>
      </c>
      <c r="H25" s="239"/>
    </row>
    <row r="26" spans="1:8" s="128" customFormat="1" ht="13.5" customHeight="1">
      <c r="A26" s="239"/>
      <c r="B26" s="209" t="s">
        <v>42</v>
      </c>
      <c r="C26" s="295">
        <v>0</v>
      </c>
      <c r="D26" s="295">
        <v>0</v>
      </c>
      <c r="E26" s="208" t="s">
        <v>43</v>
      </c>
      <c r="F26" s="295">
        <v>0</v>
      </c>
      <c r="G26" s="295">
        <v>0</v>
      </c>
      <c r="H26" s="239"/>
    </row>
    <row r="27" spans="1:8" s="128" customFormat="1" ht="13.5" customHeight="1">
      <c r="A27" s="239"/>
      <c r="B27" s="209" t="s">
        <v>44</v>
      </c>
      <c r="C27" s="295">
        <v>0</v>
      </c>
      <c r="D27" s="295">
        <v>0</v>
      </c>
      <c r="E27" s="208" t="s">
        <v>45</v>
      </c>
      <c r="F27" s="294">
        <f>F28+F29+F30</f>
        <v>0</v>
      </c>
      <c r="G27" s="294">
        <f>G28+G29+G30</f>
        <v>0</v>
      </c>
      <c r="H27" s="239"/>
    </row>
    <row r="28" spans="1:8" s="128" customFormat="1" ht="13.5" customHeight="1">
      <c r="A28" s="239"/>
      <c r="B28" s="209" t="s">
        <v>46</v>
      </c>
      <c r="C28" s="295">
        <v>0</v>
      </c>
      <c r="D28" s="295">
        <v>0</v>
      </c>
      <c r="E28" s="209" t="s">
        <v>47</v>
      </c>
      <c r="F28" s="295">
        <v>0</v>
      </c>
      <c r="G28" s="295">
        <v>0</v>
      </c>
      <c r="H28" s="239"/>
    </row>
    <row r="29" spans="1:8" s="128" customFormat="1" ht="13.5" customHeight="1">
      <c r="A29" s="239"/>
      <c r="B29" s="209" t="s">
        <v>48</v>
      </c>
      <c r="C29" s="295">
        <v>0</v>
      </c>
      <c r="D29" s="295">
        <v>0</v>
      </c>
      <c r="E29" s="209" t="s">
        <v>49</v>
      </c>
      <c r="F29" s="295">
        <v>0</v>
      </c>
      <c r="G29" s="295">
        <v>0</v>
      </c>
      <c r="H29" s="239"/>
    </row>
    <row r="30" spans="1:8" s="128" customFormat="1" ht="13.5" customHeight="1">
      <c r="A30" s="239"/>
      <c r="B30" s="209" t="s">
        <v>50</v>
      </c>
      <c r="C30" s="295">
        <v>0</v>
      </c>
      <c r="D30" s="295">
        <v>0</v>
      </c>
      <c r="E30" s="209" t="s">
        <v>51</v>
      </c>
      <c r="F30" s="295">
        <v>0</v>
      </c>
      <c r="G30" s="295">
        <v>0</v>
      </c>
      <c r="H30" s="239"/>
    </row>
    <row r="31" spans="1:8" s="128" customFormat="1" ht="13.5" customHeight="1">
      <c r="A31" s="239"/>
      <c r="B31" s="208" t="s">
        <v>52</v>
      </c>
      <c r="C31" s="297">
        <f>C32+C33+C34+C35+C36</f>
        <v>0</v>
      </c>
      <c r="D31" s="297">
        <f>D32+D33+D34+D35+D36</f>
        <v>0</v>
      </c>
      <c r="E31" s="208" t="s">
        <v>53</v>
      </c>
      <c r="F31" s="294">
        <f>F32+F33+F34+F35+F36+F37</f>
        <v>0</v>
      </c>
      <c r="G31" s="294">
        <f>G32+G33+G34+G35+G36+G37</f>
        <v>0</v>
      </c>
      <c r="H31" s="239"/>
    </row>
    <row r="32" spans="1:8" s="128" customFormat="1" ht="13.5" customHeight="1">
      <c r="A32" s="239"/>
      <c r="B32" s="209" t="s">
        <v>54</v>
      </c>
      <c r="C32" s="295">
        <v>0</v>
      </c>
      <c r="D32" s="295">
        <v>0</v>
      </c>
      <c r="E32" s="209" t="s">
        <v>55</v>
      </c>
      <c r="F32" s="295">
        <v>0</v>
      </c>
      <c r="G32" s="295">
        <v>0</v>
      </c>
      <c r="H32" s="239"/>
    </row>
    <row r="33" spans="1:8" s="128" customFormat="1" ht="13.5" customHeight="1">
      <c r="A33" s="239"/>
      <c r="B33" s="209" t="s">
        <v>56</v>
      </c>
      <c r="C33" s="295">
        <v>0</v>
      </c>
      <c r="D33" s="295">
        <v>0</v>
      </c>
      <c r="E33" s="209" t="s">
        <v>57</v>
      </c>
      <c r="F33" s="295">
        <v>0</v>
      </c>
      <c r="G33" s="295">
        <v>0</v>
      </c>
      <c r="H33" s="239"/>
    </row>
    <row r="34" spans="1:8" s="128" customFormat="1" ht="13.5" customHeight="1">
      <c r="A34" s="239"/>
      <c r="B34" s="209" t="s">
        <v>58</v>
      </c>
      <c r="C34" s="295">
        <v>0</v>
      </c>
      <c r="D34" s="295">
        <v>0</v>
      </c>
      <c r="E34" s="209" t="s">
        <v>59</v>
      </c>
      <c r="F34" s="295">
        <v>0</v>
      </c>
      <c r="G34" s="295">
        <v>0</v>
      </c>
      <c r="H34" s="239"/>
    </row>
    <row r="35" spans="1:8" s="128" customFormat="1" ht="13.5" customHeight="1">
      <c r="A35" s="239"/>
      <c r="B35" s="209" t="s">
        <v>60</v>
      </c>
      <c r="C35" s="295">
        <v>0</v>
      </c>
      <c r="D35" s="295">
        <v>0</v>
      </c>
      <c r="E35" s="209" t="s">
        <v>61</v>
      </c>
      <c r="F35" s="295">
        <v>0</v>
      </c>
      <c r="G35" s="295">
        <v>0</v>
      </c>
      <c r="H35" s="239"/>
    </row>
    <row r="36" spans="1:8" s="128" customFormat="1" ht="13.5" customHeight="1">
      <c r="A36" s="239"/>
      <c r="B36" s="209" t="s">
        <v>62</v>
      </c>
      <c r="C36" s="295">
        <v>0</v>
      </c>
      <c r="D36" s="295">
        <v>0</v>
      </c>
      <c r="E36" s="209" t="s">
        <v>63</v>
      </c>
      <c r="F36" s="295">
        <v>0</v>
      </c>
      <c r="G36" s="295">
        <v>0</v>
      </c>
      <c r="H36" s="239"/>
    </row>
    <row r="37" spans="1:8" s="128" customFormat="1" ht="13.5" customHeight="1">
      <c r="A37" s="239"/>
      <c r="B37" s="208" t="s">
        <v>64</v>
      </c>
      <c r="C37" s="295">
        <v>0</v>
      </c>
      <c r="D37" s="295">
        <v>0</v>
      </c>
      <c r="E37" s="209" t="s">
        <v>65</v>
      </c>
      <c r="F37" s="295">
        <v>0</v>
      </c>
      <c r="G37" s="295">
        <v>0</v>
      </c>
      <c r="H37" s="239"/>
    </row>
    <row r="38" spans="1:8" s="128" customFormat="1" ht="13.5" customHeight="1">
      <c r="A38" s="239"/>
      <c r="B38" s="208" t="s">
        <v>66</v>
      </c>
      <c r="C38" s="297">
        <f>C39+C40</f>
        <v>0</v>
      </c>
      <c r="D38" s="297">
        <f>D39+D40</f>
        <v>0</v>
      </c>
      <c r="E38" s="208" t="s">
        <v>67</v>
      </c>
      <c r="F38" s="294">
        <f>F39+F40+F41</f>
        <v>0</v>
      </c>
      <c r="G38" s="294">
        <f>G39+G40+G41</f>
        <v>0</v>
      </c>
      <c r="H38" s="239"/>
    </row>
    <row r="39" spans="1:8" s="128" customFormat="1" ht="13.5" customHeight="1">
      <c r="A39" s="239"/>
      <c r="B39" s="209" t="s">
        <v>68</v>
      </c>
      <c r="C39" s="295">
        <v>0</v>
      </c>
      <c r="D39" s="295">
        <v>0</v>
      </c>
      <c r="E39" s="209" t="s">
        <v>69</v>
      </c>
      <c r="F39" s="295">
        <v>0</v>
      </c>
      <c r="G39" s="295">
        <v>0</v>
      </c>
      <c r="H39" s="239"/>
    </row>
    <row r="40" spans="1:8" s="128" customFormat="1" ht="13.5" customHeight="1">
      <c r="A40" s="239"/>
      <c r="B40" s="209" t="s">
        <v>70</v>
      </c>
      <c r="C40" s="295">
        <v>0</v>
      </c>
      <c r="D40" s="295">
        <v>0</v>
      </c>
      <c r="E40" s="209" t="s">
        <v>71</v>
      </c>
      <c r="F40" s="295">
        <v>0</v>
      </c>
      <c r="G40" s="295">
        <v>0</v>
      </c>
      <c r="H40" s="239"/>
    </row>
    <row r="41" spans="1:8" s="128" customFormat="1" ht="13.5" customHeight="1">
      <c r="A41" s="239"/>
      <c r="B41" s="208" t="s">
        <v>72</v>
      </c>
      <c r="C41" s="297">
        <f>C42+C43+C44+C45</f>
        <v>0</v>
      </c>
      <c r="D41" s="297">
        <f>D42+D43+D44+D45</f>
        <v>0</v>
      </c>
      <c r="E41" s="209" t="s">
        <v>73</v>
      </c>
      <c r="F41" s="295">
        <v>0</v>
      </c>
      <c r="G41" s="295">
        <v>0</v>
      </c>
      <c r="H41" s="239"/>
    </row>
    <row r="42" spans="1:8" s="128" customFormat="1" ht="13.5" customHeight="1">
      <c r="A42" s="239"/>
      <c r="B42" s="209" t="s">
        <v>74</v>
      </c>
      <c r="C42" s="295">
        <v>0</v>
      </c>
      <c r="D42" s="295">
        <v>0</v>
      </c>
      <c r="E42" s="208" t="s">
        <v>75</v>
      </c>
      <c r="F42" s="294">
        <f>F43+F44+F46</f>
        <v>0</v>
      </c>
      <c r="G42" s="294">
        <f>G43+G44+G46</f>
        <v>0</v>
      </c>
      <c r="H42" s="239"/>
    </row>
    <row r="43" spans="1:8" s="128" customFormat="1" ht="13.5" customHeight="1">
      <c r="A43" s="239"/>
      <c r="B43" s="209" t="s">
        <v>76</v>
      </c>
      <c r="C43" s="295">
        <v>0</v>
      </c>
      <c r="D43" s="295">
        <v>0</v>
      </c>
      <c r="E43" s="209" t="s">
        <v>77</v>
      </c>
      <c r="F43" s="295">
        <v>0</v>
      </c>
      <c r="G43" s="295">
        <v>0</v>
      </c>
      <c r="H43" s="239"/>
    </row>
    <row r="44" spans="1:8" s="239" customFormat="1" ht="13.5" customHeight="1">
      <c r="B44" s="210" t="s">
        <v>78</v>
      </c>
      <c r="C44" s="298">
        <v>0</v>
      </c>
      <c r="D44" s="298">
        <v>0</v>
      </c>
      <c r="E44" s="210" t="s">
        <v>79</v>
      </c>
      <c r="F44" s="298">
        <v>0</v>
      </c>
      <c r="G44" s="298">
        <v>0</v>
      </c>
    </row>
    <row r="45" spans="1:8" s="239" customFormat="1" ht="13.5" customHeight="1">
      <c r="B45" s="209" t="s">
        <v>80</v>
      </c>
      <c r="C45" s="295">
        <v>0</v>
      </c>
      <c r="D45" s="295">
        <v>0</v>
      </c>
      <c r="E45" s="209" t="s">
        <v>81</v>
      </c>
      <c r="F45" s="295">
        <v>0</v>
      </c>
      <c r="G45" s="295">
        <v>0</v>
      </c>
    </row>
    <row r="46" spans="1:8" s="239" customFormat="1" ht="13.5" customHeight="1">
      <c r="B46" s="211"/>
      <c r="C46" s="300"/>
      <c r="D46" s="300"/>
      <c r="E46" s="212"/>
      <c r="F46" s="295"/>
      <c r="G46" s="295"/>
    </row>
    <row r="47" spans="1:8" s="239" customFormat="1" ht="13.5" customHeight="1">
      <c r="B47" s="213" t="s">
        <v>82</v>
      </c>
      <c r="C47" s="462">
        <f>C9+C17+C25+C31+C38+C41</f>
        <v>699172.15</v>
      </c>
      <c r="D47" s="301">
        <f>D9+D17+D25+D31+D38+D41</f>
        <v>972935.39999999991</v>
      </c>
      <c r="E47" s="214" t="s">
        <v>83</v>
      </c>
      <c r="F47" s="433">
        <f>F9+F19+F23+F26+F27+F31+F38+F42</f>
        <v>478413.39</v>
      </c>
      <c r="G47" s="302">
        <f>G9+G19+G23+G26+G27+G31+G38+G42</f>
        <v>465064.07999999996</v>
      </c>
    </row>
    <row r="48" spans="1:8" s="312" customFormat="1" ht="13.5" customHeight="1">
      <c r="B48" s="215"/>
      <c r="C48" s="303"/>
      <c r="D48" s="303"/>
      <c r="E48" s="216"/>
      <c r="F48" s="304"/>
      <c r="G48" s="304"/>
    </row>
    <row r="49" spans="2:7" s="312" customFormat="1" ht="13.5" customHeight="1">
      <c r="B49" s="217"/>
      <c r="C49" s="305"/>
      <c r="D49" s="305"/>
      <c r="E49" s="218"/>
      <c r="F49" s="306"/>
      <c r="G49" s="306"/>
    </row>
    <row r="50" spans="2:7" s="312" customFormat="1" ht="13.5" customHeight="1">
      <c r="B50" s="219" t="s">
        <v>84</v>
      </c>
      <c r="C50" s="307"/>
      <c r="D50" s="307"/>
      <c r="E50" s="220" t="s">
        <v>85</v>
      </c>
      <c r="F50" s="307"/>
      <c r="G50" s="307"/>
    </row>
    <row r="51" spans="2:7" s="239" customFormat="1" ht="13.5" customHeight="1">
      <c r="B51" s="208" t="s">
        <v>86</v>
      </c>
      <c r="C51" s="295">
        <v>0</v>
      </c>
      <c r="D51" s="295">
        <v>0</v>
      </c>
      <c r="E51" s="212" t="s">
        <v>87</v>
      </c>
      <c r="F51" s="295">
        <v>0</v>
      </c>
      <c r="G51" s="295">
        <v>0</v>
      </c>
    </row>
    <row r="52" spans="2:7" s="239" customFormat="1" ht="13.5" customHeight="1">
      <c r="B52" s="208" t="s">
        <v>88</v>
      </c>
      <c r="C52" s="295">
        <v>0</v>
      </c>
      <c r="D52" s="295">
        <v>0</v>
      </c>
      <c r="E52" s="212" t="s">
        <v>89</v>
      </c>
      <c r="F52" s="295">
        <v>0</v>
      </c>
      <c r="G52" s="295">
        <v>0</v>
      </c>
    </row>
    <row r="53" spans="2:7" s="239" customFormat="1" ht="13.5" customHeight="1">
      <c r="B53" s="208" t="s">
        <v>90</v>
      </c>
      <c r="C53" s="463">
        <v>10163592.09</v>
      </c>
      <c r="D53" s="463">
        <v>10163592.09</v>
      </c>
      <c r="E53" s="212"/>
      <c r="F53" s="295">
        <v>0</v>
      </c>
      <c r="G53" s="295">
        <v>0</v>
      </c>
    </row>
    <row r="54" spans="2:7" s="239" customFormat="1" ht="13.5" customHeight="1">
      <c r="B54" s="208" t="s">
        <v>91</v>
      </c>
      <c r="C54" s="295">
        <f>2279281.17+628716.73</f>
        <v>2907997.9</v>
      </c>
      <c r="D54" s="295">
        <f>2501292.59+698574.39</f>
        <v>3199866.98</v>
      </c>
      <c r="E54" s="212"/>
      <c r="F54" s="295">
        <v>0</v>
      </c>
      <c r="G54" s="295">
        <v>0</v>
      </c>
    </row>
    <row r="55" spans="2:7" s="239" customFormat="1" ht="13.5" customHeight="1">
      <c r="B55" s="208" t="s">
        <v>92</v>
      </c>
      <c r="C55" s="295">
        <v>63522.11</v>
      </c>
      <c r="D55" s="295">
        <v>65486.64</v>
      </c>
      <c r="E55" s="212"/>
      <c r="F55" s="295">
        <v>0</v>
      </c>
      <c r="G55" s="295">
        <v>0</v>
      </c>
    </row>
    <row r="56" spans="2:7" s="239" customFormat="1" ht="13.5" customHeight="1">
      <c r="B56" s="208" t="s">
        <v>93</v>
      </c>
      <c r="C56" s="295">
        <v>-69343.509999999995</v>
      </c>
      <c r="D56" s="295">
        <v>-312845.96000000002</v>
      </c>
      <c r="E56" s="212"/>
      <c r="F56" s="295">
        <v>0</v>
      </c>
      <c r="G56" s="295">
        <v>0</v>
      </c>
    </row>
    <row r="57" spans="2:7" s="239" customFormat="1" ht="13.5" customHeight="1">
      <c r="B57" s="208" t="s">
        <v>94</v>
      </c>
      <c r="C57" s="295">
        <v>0</v>
      </c>
      <c r="D57" s="295">
        <v>0</v>
      </c>
      <c r="E57" s="214"/>
      <c r="F57" s="308"/>
      <c r="G57" s="308"/>
    </row>
    <row r="58" spans="2:7" s="239" customFormat="1" ht="13.5" customHeight="1">
      <c r="B58" s="208" t="s">
        <v>95</v>
      </c>
      <c r="C58" s="295">
        <v>0</v>
      </c>
      <c r="D58" s="295">
        <v>0</v>
      </c>
      <c r="E58" s="214" t="s">
        <v>96</v>
      </c>
      <c r="F58" s="302">
        <f>F51+F52+F53+F54+F55+F56</f>
        <v>0</v>
      </c>
      <c r="G58" s="302">
        <f>G51+G52+G53+G54+G55+G56</f>
        <v>0</v>
      </c>
    </row>
    <row r="59" spans="2:7" s="239" customFormat="1" ht="13.5" customHeight="1">
      <c r="B59" s="208" t="s">
        <v>97</v>
      </c>
      <c r="C59" s="295">
        <v>0</v>
      </c>
      <c r="D59" s="295">
        <v>0</v>
      </c>
      <c r="E59" s="221"/>
      <c r="F59" s="308"/>
      <c r="G59" s="308"/>
    </row>
    <row r="60" spans="2:7" s="239" customFormat="1" ht="13.5" customHeight="1">
      <c r="B60" s="208"/>
      <c r="C60" s="295"/>
      <c r="D60" s="295"/>
      <c r="E60" s="214" t="s">
        <v>98</v>
      </c>
      <c r="F60" s="302">
        <f>F47+F58</f>
        <v>478413.39</v>
      </c>
      <c r="G60" s="302">
        <f>G47+G58</f>
        <v>465064.07999999996</v>
      </c>
    </row>
    <row r="61" spans="2:7" s="239" customFormat="1" ht="13.5" customHeight="1">
      <c r="B61" s="213" t="s">
        <v>99</v>
      </c>
      <c r="C61" s="433">
        <f>C51+C52+C53+C54+C55+C56+C57+C58+C59</f>
        <v>13065768.59</v>
      </c>
      <c r="D61" s="302">
        <f>D51+D52+D53+D54+D55+D56+D57+D58+D59</f>
        <v>13116099.75</v>
      </c>
      <c r="E61" s="212"/>
      <c r="F61" s="308"/>
      <c r="G61" s="308"/>
    </row>
    <row r="62" spans="2:7" s="239" customFormat="1" ht="13.5" customHeight="1">
      <c r="B62" s="208"/>
      <c r="C62" s="308"/>
      <c r="D62" s="308"/>
      <c r="E62" s="214" t="s">
        <v>100</v>
      </c>
      <c r="F62" s="308"/>
      <c r="G62" s="308"/>
    </row>
    <row r="63" spans="2:7" s="239" customFormat="1" ht="13.5" customHeight="1">
      <c r="B63" s="213" t="s">
        <v>101</v>
      </c>
      <c r="C63" s="433">
        <f>C47+C61</f>
        <v>13764940.74</v>
      </c>
      <c r="D63" s="433">
        <f>D47+D61</f>
        <v>14089035.15</v>
      </c>
      <c r="E63" s="214"/>
      <c r="F63" s="308"/>
      <c r="G63" s="308"/>
    </row>
    <row r="64" spans="2:7" s="239" customFormat="1" ht="13.5" customHeight="1">
      <c r="B64" s="299"/>
      <c r="C64" s="309"/>
      <c r="D64" s="309"/>
      <c r="E64" s="214" t="s">
        <v>102</v>
      </c>
      <c r="F64" s="302">
        <f>F65+F66+F67</f>
        <v>0</v>
      </c>
      <c r="G64" s="302">
        <f>G65+G66+G67</f>
        <v>0</v>
      </c>
    </row>
    <row r="65" spans="2:7" s="239" customFormat="1" ht="13.5" customHeight="1">
      <c r="B65" s="299"/>
      <c r="C65" s="309"/>
      <c r="D65" s="309"/>
      <c r="E65" s="212" t="s">
        <v>103</v>
      </c>
      <c r="F65" s="295">
        <v>0</v>
      </c>
      <c r="G65" s="295">
        <v>0</v>
      </c>
    </row>
    <row r="66" spans="2:7" s="239" customFormat="1" ht="13.5" customHeight="1">
      <c r="B66" s="299"/>
      <c r="C66" s="309"/>
      <c r="D66" s="309"/>
      <c r="E66" s="212" t="s">
        <v>104</v>
      </c>
      <c r="F66" s="295">
        <v>0</v>
      </c>
      <c r="G66" s="295">
        <v>0</v>
      </c>
    </row>
    <row r="67" spans="2:7" s="239" customFormat="1" ht="13.5" customHeight="1">
      <c r="B67" s="299"/>
      <c r="C67" s="309"/>
      <c r="D67" s="309"/>
      <c r="E67" s="212" t="s">
        <v>105</v>
      </c>
      <c r="F67" s="295">
        <v>0</v>
      </c>
      <c r="G67" s="295">
        <v>0</v>
      </c>
    </row>
    <row r="68" spans="2:7" s="239" customFormat="1" ht="7.5" customHeight="1">
      <c r="B68" s="299"/>
      <c r="C68" s="309"/>
      <c r="D68" s="309"/>
      <c r="E68" s="212"/>
      <c r="F68" s="308"/>
      <c r="G68" s="308"/>
    </row>
    <row r="69" spans="2:7" s="239" customFormat="1" ht="13.5" customHeight="1">
      <c r="B69" s="299"/>
      <c r="C69" s="309"/>
      <c r="D69" s="309"/>
      <c r="E69" s="214" t="s">
        <v>106</v>
      </c>
      <c r="F69" s="302">
        <f>F70+F71+F72+F73+F74</f>
        <v>13286527.35</v>
      </c>
      <c r="G69" s="302">
        <f>G70+G71+G72+G73+G74</f>
        <v>13623971.07</v>
      </c>
    </row>
    <row r="70" spans="2:7" s="239" customFormat="1" ht="13.5" customHeight="1">
      <c r="B70" s="299"/>
      <c r="C70" s="309"/>
      <c r="D70" s="309"/>
      <c r="E70" s="212" t="s">
        <v>107</v>
      </c>
      <c r="F70" s="295">
        <v>-337443.72</v>
      </c>
      <c r="G70" s="295">
        <v>-192016.39</v>
      </c>
    </row>
    <row r="71" spans="2:7" s="239" customFormat="1" ht="13.5" customHeight="1">
      <c r="B71" s="299"/>
      <c r="C71" s="309"/>
      <c r="D71" s="309"/>
      <c r="E71" s="212" t="s">
        <v>108</v>
      </c>
      <c r="F71" s="295">
        <v>13623971.07</v>
      </c>
      <c r="G71" s="295">
        <v>13815987.460000001</v>
      </c>
    </row>
    <row r="72" spans="2:7" s="239" customFormat="1" ht="13.5" customHeight="1">
      <c r="B72" s="299"/>
      <c r="C72" s="309"/>
      <c r="D72" s="309"/>
      <c r="E72" s="212" t="s">
        <v>109</v>
      </c>
      <c r="F72" s="295">
        <v>0</v>
      </c>
      <c r="G72" s="394">
        <v>0</v>
      </c>
    </row>
    <row r="73" spans="2:7" s="239" customFormat="1" ht="13.5" customHeight="1">
      <c r="B73" s="299"/>
      <c r="C73" s="309"/>
      <c r="D73" s="309"/>
      <c r="E73" s="212" t="s">
        <v>110</v>
      </c>
      <c r="F73" s="295">
        <v>0</v>
      </c>
      <c r="G73" s="394">
        <v>0</v>
      </c>
    </row>
    <row r="74" spans="2:7" s="239" customFormat="1" ht="13.5" customHeight="1">
      <c r="B74" s="299"/>
      <c r="C74" s="309"/>
      <c r="D74" s="309"/>
      <c r="E74" s="212" t="s">
        <v>111</v>
      </c>
      <c r="F74" s="295">
        <v>0</v>
      </c>
      <c r="G74" s="394">
        <v>0</v>
      </c>
    </row>
    <row r="75" spans="2:7" s="239" customFormat="1" ht="6" customHeight="1">
      <c r="B75" s="299"/>
      <c r="C75" s="309"/>
      <c r="D75" s="309"/>
      <c r="E75" s="212"/>
      <c r="F75" s="308"/>
      <c r="G75" s="308"/>
    </row>
    <row r="76" spans="2:7" s="239" customFormat="1" ht="13.5" customHeight="1">
      <c r="B76" s="299"/>
      <c r="C76" s="309"/>
      <c r="D76" s="309"/>
      <c r="E76" s="214" t="s">
        <v>112</v>
      </c>
      <c r="F76" s="302">
        <f>F77+F78</f>
        <v>0</v>
      </c>
      <c r="G76" s="302">
        <f>G77+G78</f>
        <v>0</v>
      </c>
    </row>
    <row r="77" spans="2:7" s="239" customFormat="1" ht="13.5" customHeight="1">
      <c r="B77" s="299"/>
      <c r="C77" s="309"/>
      <c r="D77" s="309"/>
      <c r="E77" s="212" t="s">
        <v>113</v>
      </c>
      <c r="F77" s="295"/>
      <c r="G77" s="295"/>
    </row>
    <row r="78" spans="2:7" s="239" customFormat="1" ht="13.5" customHeight="1">
      <c r="B78" s="299"/>
      <c r="C78" s="309"/>
      <c r="D78" s="309"/>
      <c r="E78" s="212" t="s">
        <v>114</v>
      </c>
      <c r="F78" s="295"/>
      <c r="G78" s="295"/>
    </row>
    <row r="79" spans="2:7" s="239" customFormat="1" ht="7.5" customHeight="1">
      <c r="B79" s="299"/>
      <c r="C79" s="309"/>
      <c r="D79" s="309"/>
      <c r="E79" s="212"/>
      <c r="F79" s="308"/>
      <c r="G79" s="308"/>
    </row>
    <row r="80" spans="2:7" s="239" customFormat="1" ht="13.5" customHeight="1">
      <c r="B80" s="299"/>
      <c r="C80" s="309"/>
      <c r="D80" s="309"/>
      <c r="E80" s="214" t="s">
        <v>115</v>
      </c>
      <c r="F80" s="302">
        <f>F64+F69+F76</f>
        <v>13286527.35</v>
      </c>
      <c r="G80" s="302">
        <f>G64+G69+G76</f>
        <v>13623971.07</v>
      </c>
    </row>
    <row r="81" spans="1:8" s="239" customFormat="1" ht="4.5" customHeight="1">
      <c r="B81" s="299"/>
      <c r="C81" s="309"/>
      <c r="D81" s="309"/>
      <c r="E81" s="212"/>
      <c r="F81" s="308"/>
      <c r="G81" s="308"/>
    </row>
    <row r="82" spans="1:8" s="239" customFormat="1" ht="13.5" customHeight="1">
      <c r="B82" s="299"/>
      <c r="C82" s="309"/>
      <c r="D82" s="309"/>
      <c r="E82" s="214" t="s">
        <v>116</v>
      </c>
      <c r="F82" s="433">
        <f>F60+F80</f>
        <v>13764940.74</v>
      </c>
      <c r="G82" s="433">
        <f>G60+G80</f>
        <v>14089035.15</v>
      </c>
    </row>
    <row r="83" spans="1:8" s="239" customFormat="1" ht="13.5" customHeight="1">
      <c r="B83" s="310"/>
      <c r="C83" s="303"/>
      <c r="D83" s="303"/>
      <c r="E83" s="222"/>
      <c r="F83" s="304"/>
      <c r="G83" s="304"/>
    </row>
    <row r="84" spans="1:8" s="239" customFormat="1" ht="13.5" customHeight="1">
      <c r="A84" s="128"/>
      <c r="B84" s="223"/>
      <c r="C84" s="224"/>
      <c r="D84" s="224"/>
      <c r="E84" s="225"/>
      <c r="F84" s="226"/>
      <c r="G84" s="226"/>
    </row>
    <row r="85" spans="1:8" s="239" customFormat="1" ht="13.5" customHeight="1">
      <c r="B85" s="395" t="s">
        <v>693</v>
      </c>
      <c r="C85" s="224"/>
      <c r="D85" s="224"/>
      <c r="E85" s="225"/>
      <c r="F85" s="226"/>
      <c r="G85" s="226"/>
    </row>
    <row r="86" spans="1:8" s="239" customFormat="1" ht="13.5" customHeight="1">
      <c r="A86" s="128"/>
      <c r="B86" s="223"/>
      <c r="C86" s="224"/>
      <c r="D86" s="224"/>
      <c r="E86" s="225"/>
      <c r="F86" s="226"/>
      <c r="G86" s="226"/>
    </row>
    <row r="87" spans="1:8" s="239" customFormat="1" ht="13.5" customHeight="1">
      <c r="A87" s="128"/>
      <c r="B87" s="227"/>
      <c r="C87" s="224"/>
      <c r="D87" s="224"/>
      <c r="E87" s="225"/>
      <c r="F87" s="226"/>
      <c r="G87" s="226"/>
    </row>
    <row r="88" spans="1:8" s="239" customFormat="1" ht="13.5" customHeight="1">
      <c r="A88" s="128"/>
      <c r="B88" s="223"/>
      <c r="C88" s="224"/>
      <c r="D88" s="224"/>
      <c r="E88" s="225"/>
      <c r="F88" s="226"/>
      <c r="G88" s="226"/>
    </row>
    <row r="89" spans="1:8" s="239" customFormat="1" ht="13.5" customHeight="1">
      <c r="A89" s="128"/>
      <c r="B89" s="223"/>
      <c r="C89" s="224"/>
      <c r="D89" s="224"/>
      <c r="E89" s="225"/>
      <c r="F89" s="226"/>
      <c r="G89" s="226"/>
    </row>
    <row r="90" spans="1:8" s="239" customFormat="1" ht="13.5" customHeight="1">
      <c r="A90" s="128"/>
      <c r="B90" s="228" t="s">
        <v>678</v>
      </c>
      <c r="C90" s="472" t="s">
        <v>679</v>
      </c>
      <c r="D90" s="472"/>
      <c r="E90" s="473" t="s">
        <v>681</v>
      </c>
      <c r="F90" s="473"/>
      <c r="G90" s="226"/>
      <c r="H90" s="228"/>
    </row>
    <row r="91" spans="1:8" s="239" customFormat="1" ht="13.5" customHeight="1">
      <c r="A91" s="128"/>
      <c r="B91" s="228" t="s">
        <v>683</v>
      </c>
      <c r="C91" s="472" t="s">
        <v>680</v>
      </c>
      <c r="D91" s="472"/>
      <c r="E91" s="474" t="s">
        <v>692</v>
      </c>
      <c r="F91" s="475"/>
      <c r="G91" s="226"/>
      <c r="H91" s="228"/>
    </row>
    <row r="92" spans="1:8">
      <c r="B92" s="228" t="s">
        <v>688</v>
      </c>
      <c r="C92" s="228"/>
      <c r="D92" s="228"/>
      <c r="E92" s="228"/>
      <c r="F92" s="228"/>
      <c r="G92" s="228"/>
      <c r="H92" s="228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85" t="s">
        <v>611</v>
      </c>
      <c r="C1" s="485"/>
      <c r="D1" s="485"/>
      <c r="E1" s="485"/>
      <c r="F1" s="485"/>
      <c r="G1" s="485"/>
      <c r="H1" s="485"/>
      <c r="I1" s="485"/>
      <c r="J1" s="19"/>
    </row>
    <row r="2" spans="2:10">
      <c r="B2" s="629" t="s">
        <v>674</v>
      </c>
      <c r="C2" s="630"/>
      <c r="D2" s="630"/>
      <c r="E2" s="630"/>
      <c r="F2" s="630"/>
      <c r="G2" s="630"/>
      <c r="H2" s="630"/>
      <c r="I2" s="631"/>
      <c r="J2" s="18"/>
    </row>
    <row r="3" spans="2:10">
      <c r="B3" s="632" t="s">
        <v>416</v>
      </c>
      <c r="C3" s="633"/>
      <c r="D3" s="633"/>
      <c r="E3" s="633"/>
      <c r="F3" s="633"/>
      <c r="G3" s="633"/>
      <c r="H3" s="633"/>
      <c r="I3" s="634"/>
      <c r="J3" s="18"/>
    </row>
    <row r="4" spans="2:10">
      <c r="B4" s="632" t="s">
        <v>2</v>
      </c>
      <c r="C4" s="633"/>
      <c r="D4" s="633"/>
      <c r="E4" s="633"/>
      <c r="F4" s="633"/>
      <c r="G4" s="633"/>
      <c r="H4" s="633"/>
      <c r="I4" s="634"/>
      <c r="J4" s="18"/>
    </row>
    <row r="5" spans="2:10">
      <c r="B5" s="635" t="s">
        <v>417</v>
      </c>
      <c r="C5" s="636"/>
      <c r="D5" s="636"/>
      <c r="E5" s="636"/>
      <c r="F5" s="636"/>
      <c r="G5" s="636"/>
      <c r="H5" s="636"/>
      <c r="I5" s="637"/>
      <c r="J5" s="17"/>
    </row>
    <row r="6" spans="2:10" ht="33" customHeight="1">
      <c r="B6" s="638" t="s">
        <v>418</v>
      </c>
      <c r="C6" s="638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3"/>
      <c r="C7" s="624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7" t="s">
        <v>612</v>
      </c>
      <c r="C8" s="628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698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5"/>
      <c r="C21" s="626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7" t="s">
        <v>625</v>
      </c>
      <c r="C22" s="628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5"/>
      <c r="C28" s="626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7" t="s">
        <v>631</v>
      </c>
      <c r="C29" s="628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5"/>
      <c r="C31" s="626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7" t="s">
        <v>633</v>
      </c>
      <c r="C32" s="628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5"/>
      <c r="C33" s="626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21"/>
      <c r="C38" s="622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68" t="s">
        <v>635</v>
      </c>
      <c r="C1" s="568"/>
      <c r="D1" s="568"/>
      <c r="E1" s="568"/>
      <c r="F1" s="568"/>
      <c r="G1" s="568"/>
      <c r="H1" s="568"/>
      <c r="I1" s="568"/>
    </row>
    <row r="2" spans="2:9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>
      <c r="B3" s="632" t="s">
        <v>427</v>
      </c>
      <c r="C3" s="633"/>
      <c r="D3" s="633"/>
      <c r="E3" s="633"/>
      <c r="F3" s="633"/>
      <c r="G3" s="633"/>
      <c r="H3" s="633"/>
      <c r="I3" s="634"/>
    </row>
    <row r="4" spans="2:9">
      <c r="B4" s="632" t="s">
        <v>658</v>
      </c>
      <c r="C4" s="633"/>
      <c r="D4" s="633"/>
      <c r="E4" s="633"/>
      <c r="F4" s="633"/>
      <c r="G4" s="633"/>
      <c r="H4" s="633"/>
      <c r="I4" s="634"/>
    </row>
    <row r="5" spans="2:9">
      <c r="B5" s="635" t="s">
        <v>428</v>
      </c>
      <c r="C5" s="636"/>
      <c r="D5" s="636"/>
      <c r="E5" s="636"/>
      <c r="F5" s="636"/>
      <c r="G5" s="636"/>
      <c r="H5" s="636"/>
      <c r="I5" s="637"/>
    </row>
    <row r="6" spans="2:9" ht="24.75">
      <c r="B6" s="638" t="s">
        <v>418</v>
      </c>
      <c r="C6" s="638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39" t="s">
        <v>636</v>
      </c>
      <c r="C7" s="640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41" t="s">
        <v>646</v>
      </c>
      <c r="C18" s="642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41" t="s">
        <v>648</v>
      </c>
      <c r="C29" s="642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85" t="s">
        <v>649</v>
      </c>
      <c r="C1" s="485"/>
      <c r="D1" s="485"/>
      <c r="E1" s="485"/>
      <c r="F1" s="485"/>
      <c r="G1" s="485"/>
      <c r="H1" s="485"/>
      <c r="I1" s="485"/>
    </row>
    <row r="2" spans="2:9" ht="14.1" customHeight="1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 ht="14.1" customHeight="1">
      <c r="B3" s="632" t="s">
        <v>429</v>
      </c>
      <c r="C3" s="633"/>
      <c r="D3" s="633"/>
      <c r="E3" s="633"/>
      <c r="F3" s="633"/>
      <c r="G3" s="633"/>
      <c r="H3" s="633"/>
      <c r="I3" s="634"/>
    </row>
    <row r="4" spans="2:9" ht="14.1" customHeight="1">
      <c r="B4" s="635" t="s">
        <v>659</v>
      </c>
      <c r="C4" s="636"/>
      <c r="D4" s="636"/>
      <c r="E4" s="636"/>
      <c r="F4" s="636"/>
      <c r="G4" s="636"/>
      <c r="H4" s="636"/>
      <c r="I4" s="637"/>
    </row>
    <row r="5" spans="2:9" ht="20.100000000000001" customHeight="1">
      <c r="B5" s="638" t="s">
        <v>418</v>
      </c>
      <c r="C5" s="638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7" t="s">
        <v>650</v>
      </c>
      <c r="C7" s="628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7" t="s">
        <v>652</v>
      </c>
      <c r="C21" s="628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7" t="s">
        <v>653</v>
      </c>
      <c r="C28" s="628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7" t="s">
        <v>654</v>
      </c>
      <c r="C31" s="628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6" t="s">
        <v>485</v>
      </c>
      <c r="C39" s="646"/>
      <c r="D39" s="646"/>
      <c r="E39" s="646"/>
      <c r="F39" s="646"/>
      <c r="G39" s="646"/>
      <c r="H39" s="646"/>
      <c r="I39" s="646"/>
    </row>
    <row r="40" spans="2:9">
      <c r="B40" s="646" t="s">
        <v>486</v>
      </c>
      <c r="C40" s="646"/>
      <c r="D40" s="646"/>
      <c r="E40" s="646"/>
      <c r="F40" s="646"/>
      <c r="G40" s="646"/>
      <c r="H40" s="646"/>
      <c r="I40" s="646"/>
    </row>
    <row r="41" spans="2:9" ht="9.9499999999999993" customHeight="1"/>
  </sheetData>
  <sheetProtection selectLockedCells="1"/>
  <mergeCells count="11">
    <mergeCell ref="B1:I1"/>
    <mergeCell ref="B2:I2"/>
    <mergeCell ref="B3:I3"/>
    <mergeCell ref="B4:I4"/>
    <mergeCell ref="B39:I39"/>
    <mergeCell ref="B5:C5"/>
    <mergeCell ref="B40:I40"/>
    <mergeCell ref="B7:C7"/>
    <mergeCell ref="B21:C21"/>
    <mergeCell ref="B28:C28"/>
    <mergeCell ref="B31:C3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>
      <c r="B3" s="632" t="s">
        <v>436</v>
      </c>
      <c r="C3" s="633"/>
      <c r="D3" s="633"/>
      <c r="E3" s="633"/>
      <c r="F3" s="633"/>
      <c r="G3" s="633"/>
      <c r="H3" s="633"/>
      <c r="I3" s="634"/>
    </row>
    <row r="4" spans="2:9">
      <c r="B4" s="635" t="s">
        <v>658</v>
      </c>
      <c r="C4" s="636"/>
      <c r="D4" s="636"/>
      <c r="E4" s="636"/>
      <c r="F4" s="636"/>
      <c r="G4" s="636"/>
      <c r="H4" s="636"/>
      <c r="I4" s="637"/>
    </row>
    <row r="5" spans="2:9" ht="17.25">
      <c r="B5" s="638" t="s">
        <v>418</v>
      </c>
      <c r="C5" s="638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49" t="s">
        <v>636</v>
      </c>
      <c r="C6" s="650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7" t="s">
        <v>646</v>
      </c>
      <c r="C17" s="648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7" t="s">
        <v>656</v>
      </c>
      <c r="C28" s="648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6" t="s">
        <v>483</v>
      </c>
      <c r="C31" s="646"/>
      <c r="D31" s="646"/>
      <c r="E31" s="646"/>
      <c r="F31" s="646"/>
      <c r="G31" s="646"/>
      <c r="H31" s="646"/>
      <c r="I31" s="646"/>
    </row>
    <row r="32" spans="2:9">
      <c r="B32" s="646" t="s">
        <v>484</v>
      </c>
      <c r="C32" s="646"/>
      <c r="D32" s="646"/>
      <c r="E32" s="646"/>
      <c r="F32" s="646"/>
      <c r="G32" s="646"/>
      <c r="H32" s="646"/>
      <c r="I32" s="646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85" t="s">
        <v>657</v>
      </c>
      <c r="C1" s="485"/>
      <c r="D1" s="485"/>
      <c r="E1" s="485"/>
      <c r="F1" s="485"/>
      <c r="G1" s="485"/>
      <c r="H1" s="485"/>
      <c r="I1" s="485"/>
    </row>
    <row r="2" spans="2:9">
      <c r="B2" s="651" t="s">
        <v>674</v>
      </c>
      <c r="C2" s="652"/>
      <c r="D2" s="652"/>
      <c r="E2" s="652"/>
      <c r="F2" s="652"/>
      <c r="G2" s="652"/>
      <c r="H2" s="652"/>
      <c r="I2" s="653"/>
    </row>
    <row r="3" spans="2:9">
      <c r="B3" s="654" t="s">
        <v>437</v>
      </c>
      <c r="C3" s="655"/>
      <c r="D3" s="655"/>
      <c r="E3" s="655"/>
      <c r="F3" s="655"/>
      <c r="G3" s="655"/>
      <c r="H3" s="655"/>
      <c r="I3" s="656"/>
    </row>
    <row r="4" spans="2:9" ht="24.75">
      <c r="B4" s="657"/>
      <c r="C4" s="657"/>
      <c r="D4" s="657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61" t="s">
        <v>489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</row>
    <row r="2" spans="2:13" ht="14.1" customHeight="1">
      <c r="B2" s="629" t="s">
        <v>0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1"/>
    </row>
    <row r="3" spans="2:13" ht="14.1" customHeight="1">
      <c r="B3" s="632" t="s">
        <v>490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4"/>
    </row>
    <row r="4" spans="2:13" ht="14.1" customHeight="1">
      <c r="B4" s="635" t="s">
        <v>491</v>
      </c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7"/>
    </row>
    <row r="5" spans="2:13" ht="14.1" customHeight="1">
      <c r="B5" s="660" t="s">
        <v>492</v>
      </c>
      <c r="C5" s="660"/>
      <c r="D5" s="660"/>
      <c r="E5" s="660"/>
      <c r="F5" s="638" t="s">
        <v>493</v>
      </c>
      <c r="G5" s="638"/>
      <c r="H5" s="638"/>
      <c r="I5" s="638"/>
      <c r="J5" s="638" t="s">
        <v>494</v>
      </c>
      <c r="K5" s="638"/>
      <c r="L5" s="658" t="s">
        <v>495</v>
      </c>
      <c r="M5" s="658" t="s">
        <v>496</v>
      </c>
    </row>
    <row r="6" spans="2:13" ht="14.1" customHeight="1">
      <c r="B6" s="660"/>
      <c r="C6" s="660"/>
      <c r="D6" s="660"/>
      <c r="E6" s="660"/>
      <c r="F6" s="658" t="s">
        <v>497</v>
      </c>
      <c r="G6" s="658"/>
      <c r="H6" s="658" t="s">
        <v>498</v>
      </c>
      <c r="I6" s="658"/>
      <c r="J6" s="8"/>
      <c r="K6" s="8"/>
      <c r="L6" s="658"/>
      <c r="M6" s="658"/>
    </row>
    <row r="7" spans="2:13" ht="16.5">
      <c r="B7" s="660"/>
      <c r="C7" s="660"/>
      <c r="D7" s="660"/>
      <c r="E7" s="660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58"/>
      <c r="M7" s="658"/>
    </row>
    <row r="8" spans="2:13" ht="15" customHeight="1">
      <c r="B8" s="662" t="s">
        <v>503</v>
      </c>
      <c r="C8" s="663"/>
      <c r="D8" s="663"/>
      <c r="E8" s="663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4" t="s">
        <v>504</v>
      </c>
      <c r="C9" s="665"/>
      <c r="D9" s="665"/>
      <c r="E9" s="665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9" t="s">
        <v>505</v>
      </c>
      <c r="E10" s="659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9" t="s">
        <v>516</v>
      </c>
      <c r="E14" s="659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9" t="s">
        <v>517</v>
      </c>
      <c r="E18" s="659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9" t="s">
        <v>521</v>
      </c>
      <c r="E22" s="659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9" t="s">
        <v>534</v>
      </c>
      <c r="E29" s="659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9" t="s">
        <v>541</v>
      </c>
      <c r="E32" s="659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9" t="s">
        <v>544</v>
      </c>
      <c r="E34" s="659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4" t="s">
        <v>547</v>
      </c>
      <c r="C38" s="665"/>
      <c r="D38" s="665"/>
      <c r="E38" s="665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9" t="s">
        <v>508</v>
      </c>
      <c r="E39" s="659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9" t="s">
        <v>558</v>
      </c>
      <c r="E45" s="659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9" t="s">
        <v>565</v>
      </c>
      <c r="E50" s="659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62" t="s">
        <v>569</v>
      </c>
      <c r="C54" s="663"/>
      <c r="D54" s="663"/>
      <c r="E54" s="663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4" t="s">
        <v>504</v>
      </c>
      <c r="C55" s="665"/>
      <c r="D55" s="665"/>
      <c r="E55" s="665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9" t="s">
        <v>570</v>
      </c>
      <c r="E56" s="659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4" t="s">
        <v>547</v>
      </c>
      <c r="C62" s="665"/>
      <c r="D62" s="665"/>
      <c r="E62" s="665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8" t="s">
        <v>580</v>
      </c>
      <c r="E63" s="669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8" t="s">
        <v>583</v>
      </c>
      <c r="E64" s="669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8" t="s">
        <v>584</v>
      </c>
      <c r="E65" s="669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62" t="s">
        <v>586</v>
      </c>
      <c r="C66" s="663"/>
      <c r="D66" s="663"/>
      <c r="E66" s="663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6" t="s">
        <v>504</v>
      </c>
      <c r="C67" s="667"/>
      <c r="D67" s="667"/>
      <c r="E67" s="667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9" t="s">
        <v>587</v>
      </c>
      <c r="E68" s="659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  <mergeCell ref="D56:E56"/>
    <mergeCell ref="D18:E18"/>
    <mergeCell ref="D22:E22"/>
    <mergeCell ref="D29:E29"/>
    <mergeCell ref="D32:E32"/>
    <mergeCell ref="D34:E34"/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0" zoomScaleNormal="110" zoomScaleSheetLayoutView="100" workbookViewId="0">
      <selection activeCell="E18" sqref="E18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85" t="s">
        <v>595</v>
      </c>
      <c r="C1" s="485"/>
      <c r="D1" s="485"/>
      <c r="E1" s="485"/>
      <c r="F1" s="485"/>
      <c r="G1" s="485"/>
      <c r="H1" s="485"/>
      <c r="I1" s="485"/>
      <c r="J1" s="485"/>
      <c r="K1" s="1"/>
    </row>
    <row r="2" spans="1:11">
      <c r="B2" s="476" t="s">
        <v>677</v>
      </c>
      <c r="C2" s="477"/>
      <c r="D2" s="477"/>
      <c r="E2" s="477"/>
      <c r="F2" s="477"/>
      <c r="G2" s="477"/>
      <c r="H2" s="477"/>
      <c r="I2" s="477"/>
      <c r="J2" s="478"/>
    </row>
    <row r="3" spans="1:11">
      <c r="B3" s="493" t="s">
        <v>117</v>
      </c>
      <c r="C3" s="494"/>
      <c r="D3" s="494"/>
      <c r="E3" s="494"/>
      <c r="F3" s="494"/>
      <c r="G3" s="494"/>
      <c r="H3" s="494"/>
      <c r="I3" s="494"/>
      <c r="J3" s="495"/>
    </row>
    <row r="4" spans="1:11">
      <c r="B4" s="498" t="str">
        <f>+'Formato 1'!B4:G4</f>
        <v>Al 31 de Diciembre 2021 y Al 31 de Marzo de 2022</v>
      </c>
      <c r="C4" s="499"/>
      <c r="D4" s="499"/>
      <c r="E4" s="499"/>
      <c r="F4" s="499"/>
      <c r="G4" s="499"/>
      <c r="H4" s="499"/>
      <c r="I4" s="499"/>
      <c r="J4" s="500"/>
    </row>
    <row r="5" spans="1:11">
      <c r="B5" s="501" t="s">
        <v>2</v>
      </c>
      <c r="C5" s="502"/>
      <c r="D5" s="502"/>
      <c r="E5" s="502"/>
      <c r="F5" s="502"/>
      <c r="G5" s="502"/>
      <c r="H5" s="502"/>
      <c r="I5" s="502"/>
      <c r="J5" s="503"/>
    </row>
    <row r="6" spans="1:11" ht="41.25">
      <c r="B6" s="504" t="s">
        <v>697</v>
      </c>
      <c r="C6" s="504"/>
      <c r="D6" s="126" t="s">
        <v>699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91"/>
      <c r="C7" s="492"/>
      <c r="D7" s="313"/>
      <c r="E7" s="313"/>
      <c r="F7" s="313"/>
      <c r="G7" s="313"/>
      <c r="H7" s="313"/>
      <c r="I7" s="313"/>
      <c r="J7" s="313"/>
      <c r="K7" s="229"/>
    </row>
    <row r="8" spans="1:11" ht="27.75" customHeight="1">
      <c r="B8" s="487" t="s">
        <v>123</v>
      </c>
      <c r="C8" s="488"/>
      <c r="D8" s="302">
        <f>D9+D13</f>
        <v>0</v>
      </c>
      <c r="E8" s="302">
        <f>E9+E13</f>
        <v>0</v>
      </c>
      <c r="F8" s="302">
        <f>F9+F13</f>
        <v>0</v>
      </c>
      <c r="G8" s="302">
        <f>G9+G13</f>
        <v>0</v>
      </c>
      <c r="H8" s="302">
        <f t="shared" ref="H8:H16" si="0">D8+E8+F8+G8</f>
        <v>0</v>
      </c>
      <c r="I8" s="295"/>
      <c r="J8" s="295"/>
      <c r="K8" s="229"/>
    </row>
    <row r="9" spans="1:11" ht="27.75" customHeight="1">
      <c r="B9" s="399"/>
      <c r="C9" s="400" t="s">
        <v>124</v>
      </c>
      <c r="D9" s="302">
        <f>D10+D11+D12</f>
        <v>0</v>
      </c>
      <c r="E9" s="302">
        <f>E10+E11+E12</f>
        <v>0</v>
      </c>
      <c r="F9" s="302">
        <f>F10+F11+F12</f>
        <v>0</v>
      </c>
      <c r="G9" s="302">
        <f>G10+G11+G12</f>
        <v>0</v>
      </c>
      <c r="H9" s="302">
        <f t="shared" si="0"/>
        <v>0</v>
      </c>
      <c r="I9" s="295"/>
      <c r="J9" s="295"/>
      <c r="K9" s="229"/>
    </row>
    <row r="10" spans="1:11" ht="27.75" customHeight="1">
      <c r="B10" s="401"/>
      <c r="C10" s="402" t="s">
        <v>125</v>
      </c>
      <c r="D10" s="295">
        <v>0</v>
      </c>
      <c r="E10" s="295">
        <v>0</v>
      </c>
      <c r="F10" s="295">
        <v>0</v>
      </c>
      <c r="G10" s="295">
        <v>0</v>
      </c>
      <c r="H10" s="308">
        <f t="shared" si="0"/>
        <v>0</v>
      </c>
      <c r="I10" s="295"/>
      <c r="J10" s="295"/>
      <c r="K10" s="229"/>
    </row>
    <row r="11" spans="1:11" ht="27.75" customHeight="1">
      <c r="B11" s="403"/>
      <c r="C11" s="402" t="s">
        <v>126</v>
      </c>
      <c r="D11" s="295">
        <v>0</v>
      </c>
      <c r="E11" s="295">
        <v>0</v>
      </c>
      <c r="F11" s="295">
        <v>0</v>
      </c>
      <c r="G11" s="295">
        <v>0</v>
      </c>
      <c r="H11" s="308">
        <f t="shared" si="0"/>
        <v>0</v>
      </c>
      <c r="I11" s="295"/>
      <c r="J11" s="295"/>
      <c r="K11" s="229"/>
    </row>
    <row r="12" spans="1:11" ht="27.75" customHeight="1">
      <c r="B12" s="403"/>
      <c r="C12" s="402" t="s">
        <v>127</v>
      </c>
      <c r="D12" s="295">
        <v>0</v>
      </c>
      <c r="E12" s="295">
        <v>0</v>
      </c>
      <c r="F12" s="295">
        <v>0</v>
      </c>
      <c r="G12" s="295">
        <v>0</v>
      </c>
      <c r="H12" s="308">
        <f t="shared" si="0"/>
        <v>0</v>
      </c>
      <c r="I12" s="295"/>
      <c r="J12" s="295"/>
      <c r="K12" s="229"/>
    </row>
    <row r="13" spans="1:11" s="229" customFormat="1" ht="27.75" customHeight="1">
      <c r="A13" s="125"/>
      <c r="B13" s="399"/>
      <c r="C13" s="400" t="s">
        <v>128</v>
      </c>
      <c r="D13" s="308">
        <f>D14+D15+D16</f>
        <v>0</v>
      </c>
      <c r="E13" s="308">
        <f>E14+E15+E16</f>
        <v>0</v>
      </c>
      <c r="F13" s="308">
        <f>F14+F15+F16</f>
        <v>0</v>
      </c>
      <c r="G13" s="308">
        <f>G14+G15+G16</f>
        <v>0</v>
      </c>
      <c r="H13" s="308">
        <f t="shared" si="0"/>
        <v>0</v>
      </c>
      <c r="I13" s="295"/>
      <c r="J13" s="295"/>
    </row>
    <row r="14" spans="1:11" s="229" customFormat="1" ht="27.75" customHeight="1">
      <c r="A14" s="125"/>
      <c r="B14" s="424"/>
      <c r="C14" s="402" t="s">
        <v>129</v>
      </c>
      <c r="D14" s="295">
        <v>0</v>
      </c>
      <c r="E14" s="295">
        <v>0</v>
      </c>
      <c r="F14" s="295">
        <v>0</v>
      </c>
      <c r="G14" s="295">
        <v>0</v>
      </c>
      <c r="H14" s="308">
        <f t="shared" si="0"/>
        <v>0</v>
      </c>
      <c r="I14" s="295"/>
      <c r="J14" s="295"/>
    </row>
    <row r="15" spans="1:11" s="229" customFormat="1" ht="27.75" customHeight="1">
      <c r="A15" s="125"/>
      <c r="B15" s="403"/>
      <c r="C15" s="402" t="s">
        <v>130</v>
      </c>
      <c r="D15" s="295">
        <v>0</v>
      </c>
      <c r="E15" s="295">
        <v>0</v>
      </c>
      <c r="F15" s="295">
        <v>0</v>
      </c>
      <c r="G15" s="295">
        <v>0</v>
      </c>
      <c r="H15" s="308">
        <f t="shared" si="0"/>
        <v>0</v>
      </c>
      <c r="I15" s="295"/>
      <c r="J15" s="295"/>
    </row>
    <row r="16" spans="1:11" s="229" customFormat="1" ht="27.75" customHeight="1">
      <c r="A16" s="125"/>
      <c r="B16" s="403"/>
      <c r="C16" s="402" t="s">
        <v>131</v>
      </c>
      <c r="D16" s="295">
        <v>0</v>
      </c>
      <c r="E16" s="295">
        <v>0</v>
      </c>
      <c r="F16" s="295">
        <v>0</v>
      </c>
      <c r="G16" s="295">
        <v>0</v>
      </c>
      <c r="H16" s="308">
        <f t="shared" si="0"/>
        <v>0</v>
      </c>
      <c r="I16" s="295"/>
      <c r="J16" s="295"/>
    </row>
    <row r="17" spans="1:11" s="229" customFormat="1" ht="27.75" customHeight="1">
      <c r="A17" s="125"/>
      <c r="B17" s="487" t="s">
        <v>132</v>
      </c>
      <c r="C17" s="488"/>
      <c r="D17" s="431">
        <v>465064.08</v>
      </c>
      <c r="E17" s="432">
        <f>286226.61-194657.3</f>
        <v>91569.31</v>
      </c>
      <c r="F17" s="469">
        <v>78220</v>
      </c>
      <c r="G17" s="295">
        <v>0</v>
      </c>
      <c r="H17" s="456">
        <f>+D17+E17-F17</f>
        <v>478413.39</v>
      </c>
      <c r="I17" s="309"/>
      <c r="J17" s="468"/>
    </row>
    <row r="18" spans="1:11" s="229" customFormat="1" ht="27.75" customHeight="1">
      <c r="A18" s="125"/>
      <c r="B18" s="403"/>
      <c r="C18" s="279"/>
      <c r="D18" s="308"/>
      <c r="E18" s="308"/>
      <c r="F18" s="308"/>
      <c r="G18" s="308"/>
      <c r="H18" s="308"/>
      <c r="I18" s="309"/>
      <c r="J18" s="309"/>
    </row>
    <row r="19" spans="1:11" s="229" customFormat="1" ht="27.75" customHeight="1">
      <c r="A19" s="125"/>
      <c r="B19" s="487" t="s">
        <v>133</v>
      </c>
      <c r="C19" s="488"/>
      <c r="D19" s="308">
        <f>D8+D17</f>
        <v>465064.08</v>
      </c>
      <c r="E19" s="308">
        <f>E8+E17</f>
        <v>91569.31</v>
      </c>
      <c r="F19" s="308">
        <f>F8+F17</f>
        <v>78220</v>
      </c>
      <c r="G19" s="308">
        <f>G8+G17</f>
        <v>0</v>
      </c>
      <c r="H19" s="433">
        <f>H8+H17</f>
        <v>478413.39</v>
      </c>
      <c r="I19" s="295"/>
      <c r="J19" s="295"/>
    </row>
    <row r="20" spans="1:11" s="229" customFormat="1" ht="27.75" customHeight="1">
      <c r="A20" s="125"/>
      <c r="B20" s="487"/>
      <c r="C20" s="488"/>
      <c r="D20" s="308"/>
      <c r="E20" s="308"/>
      <c r="F20" s="308"/>
      <c r="G20" s="308"/>
      <c r="H20" s="308"/>
      <c r="I20" s="295"/>
      <c r="J20" s="295"/>
    </row>
    <row r="21" spans="1:11" s="229" customFormat="1" ht="27.75" customHeight="1">
      <c r="A21" s="125"/>
      <c r="B21" s="487" t="s">
        <v>597</v>
      </c>
      <c r="C21" s="488"/>
      <c r="D21" s="308">
        <f>D22+D23+D24</f>
        <v>0</v>
      </c>
      <c r="E21" s="308">
        <f>E22+E23+E24</f>
        <v>0</v>
      </c>
      <c r="F21" s="308">
        <f>F22+F23+F24</f>
        <v>0</v>
      </c>
      <c r="G21" s="308">
        <f>G22+G23+G24</f>
        <v>0</v>
      </c>
      <c r="H21" s="308">
        <f>D21+E21+F21+G21</f>
        <v>0</v>
      </c>
      <c r="I21" s="295"/>
      <c r="J21" s="295"/>
    </row>
    <row r="22" spans="1:11" s="229" customFormat="1" ht="27.75" customHeight="1">
      <c r="A22" s="125"/>
      <c r="B22" s="399"/>
      <c r="C22" s="404" t="s">
        <v>134</v>
      </c>
      <c r="D22" s="295">
        <v>0</v>
      </c>
      <c r="E22" s="295">
        <v>0</v>
      </c>
      <c r="F22" s="295">
        <v>0</v>
      </c>
      <c r="G22" s="295">
        <v>0</v>
      </c>
      <c r="H22" s="308">
        <f>D22+E22+F22+G22</f>
        <v>0</v>
      </c>
      <c r="I22" s="295"/>
      <c r="J22" s="295"/>
    </row>
    <row r="23" spans="1:11" s="229" customFormat="1" ht="27.75" customHeight="1">
      <c r="A23" s="125"/>
      <c r="B23" s="405"/>
      <c r="C23" s="406" t="s">
        <v>135</v>
      </c>
      <c r="D23" s="298">
        <v>0</v>
      </c>
      <c r="E23" s="298">
        <v>0</v>
      </c>
      <c r="F23" s="298">
        <v>0</v>
      </c>
      <c r="G23" s="298">
        <v>0</v>
      </c>
      <c r="H23" s="304">
        <f>D23+E23+F23+G23</f>
        <v>0</v>
      </c>
      <c r="I23" s="298"/>
      <c r="J23" s="298"/>
    </row>
    <row r="24" spans="1:11" ht="27.75" customHeight="1">
      <c r="B24" s="407"/>
      <c r="C24" s="408" t="s">
        <v>136</v>
      </c>
      <c r="D24" s="409">
        <v>0</v>
      </c>
      <c r="E24" s="409">
        <v>0</v>
      </c>
      <c r="F24" s="409">
        <v>0</v>
      </c>
      <c r="G24" s="409">
        <v>0</v>
      </c>
      <c r="H24" s="307">
        <f>D24+E24+F24+G24</f>
        <v>0</v>
      </c>
      <c r="I24" s="409"/>
      <c r="J24" s="409"/>
      <c r="K24" s="229"/>
    </row>
    <row r="25" spans="1:11" ht="27.75" customHeight="1">
      <c r="B25" s="489"/>
      <c r="C25" s="490"/>
      <c r="D25" s="410"/>
      <c r="E25" s="410"/>
      <c r="F25" s="410"/>
      <c r="G25" s="410"/>
      <c r="H25" s="410"/>
      <c r="I25" s="411"/>
      <c r="J25" s="411"/>
      <c r="K25" s="229"/>
    </row>
    <row r="26" spans="1:11" ht="27.75" customHeight="1">
      <c r="B26" s="487" t="s">
        <v>137</v>
      </c>
      <c r="C26" s="488"/>
      <c r="D26" s="308">
        <f>D27+D28+D29</f>
        <v>0</v>
      </c>
      <c r="E26" s="308">
        <f>E27+E28+E29</f>
        <v>0</v>
      </c>
      <c r="F26" s="308">
        <f>F27+F28+F29</f>
        <v>0</v>
      </c>
      <c r="G26" s="308">
        <f>G27+G28+G29</f>
        <v>0</v>
      </c>
      <c r="H26" s="308">
        <f>D26+E26+F26+G26</f>
        <v>0</v>
      </c>
      <c r="I26" s="300"/>
      <c r="J26" s="300"/>
      <c r="K26" s="229"/>
    </row>
    <row r="27" spans="1:11" ht="27.75" customHeight="1">
      <c r="B27" s="399"/>
      <c r="C27" s="404" t="s">
        <v>138</v>
      </c>
      <c r="D27" s="295">
        <v>0</v>
      </c>
      <c r="E27" s="295">
        <v>0</v>
      </c>
      <c r="F27" s="295">
        <v>0</v>
      </c>
      <c r="G27" s="295">
        <v>0</v>
      </c>
      <c r="H27" s="308">
        <f>D27+E27+F27+G27</f>
        <v>0</v>
      </c>
      <c r="I27" s="300"/>
      <c r="J27" s="300"/>
      <c r="K27" s="229"/>
    </row>
    <row r="28" spans="1:11" ht="27.75" customHeight="1">
      <c r="B28" s="399"/>
      <c r="C28" s="404" t="s">
        <v>139</v>
      </c>
      <c r="D28" s="295">
        <v>0</v>
      </c>
      <c r="E28" s="295">
        <v>0</v>
      </c>
      <c r="F28" s="295">
        <v>0</v>
      </c>
      <c r="G28" s="295">
        <v>0</v>
      </c>
      <c r="H28" s="308">
        <f>D28+E28+F28+G28</f>
        <v>0</v>
      </c>
      <c r="I28" s="300"/>
      <c r="J28" s="300"/>
    </row>
    <row r="29" spans="1:11" ht="27.75" customHeight="1">
      <c r="B29" s="399"/>
      <c r="C29" s="404" t="s">
        <v>140</v>
      </c>
      <c r="D29" s="295">
        <v>0</v>
      </c>
      <c r="E29" s="295">
        <v>0</v>
      </c>
      <c r="F29" s="295">
        <v>0</v>
      </c>
      <c r="G29" s="295">
        <v>0</v>
      </c>
      <c r="H29" s="308">
        <f>D29+E29+F29+G29</f>
        <v>0</v>
      </c>
      <c r="I29" s="300"/>
      <c r="J29" s="300"/>
    </row>
    <row r="30" spans="1:11" ht="27.75" customHeight="1">
      <c r="B30" s="496"/>
      <c r="C30" s="497"/>
      <c r="D30" s="412"/>
      <c r="E30" s="412"/>
      <c r="F30" s="412"/>
      <c r="G30" s="412"/>
      <c r="H30" s="412"/>
      <c r="I30" s="413"/>
      <c r="J30" s="413"/>
    </row>
    <row r="31" spans="1:11" ht="5.0999999999999996" customHeight="1">
      <c r="B31" s="414"/>
      <c r="C31" s="414"/>
      <c r="D31" s="414"/>
      <c r="E31" s="414"/>
      <c r="F31" s="414"/>
      <c r="G31" s="414"/>
      <c r="H31" s="414"/>
      <c r="I31" s="414"/>
      <c r="J31" s="414"/>
    </row>
    <row r="32" spans="1:11" ht="20.25" customHeight="1">
      <c r="B32" s="415">
        <v>1</v>
      </c>
      <c r="C32" s="486" t="s">
        <v>487</v>
      </c>
      <c r="D32" s="486"/>
      <c r="E32" s="486"/>
      <c r="F32" s="486"/>
      <c r="G32" s="486"/>
      <c r="H32" s="486"/>
      <c r="I32" s="486"/>
      <c r="J32" s="486"/>
    </row>
    <row r="33" spans="2:10">
      <c r="B33" s="415">
        <v>2</v>
      </c>
      <c r="C33" s="486" t="s">
        <v>488</v>
      </c>
      <c r="D33" s="486"/>
      <c r="E33" s="486"/>
      <c r="F33" s="486"/>
      <c r="G33" s="486"/>
      <c r="H33" s="486"/>
      <c r="I33" s="486"/>
      <c r="J33" s="486"/>
    </row>
    <row r="34" spans="2:10">
      <c r="B34" s="414"/>
      <c r="C34" s="414"/>
      <c r="D34" s="414"/>
      <c r="E34" s="414"/>
      <c r="F34" s="414"/>
      <c r="G34" s="414"/>
      <c r="H34" s="414"/>
      <c r="I34" s="414"/>
      <c r="J34" s="414"/>
    </row>
    <row r="35" spans="2:10" ht="45">
      <c r="B35" s="512" t="s">
        <v>142</v>
      </c>
      <c r="C35" s="512"/>
      <c r="D35" s="286" t="s">
        <v>591</v>
      </c>
      <c r="E35" s="286" t="s">
        <v>592</v>
      </c>
      <c r="F35" s="286" t="s">
        <v>593</v>
      </c>
      <c r="G35" s="286" t="s">
        <v>143</v>
      </c>
      <c r="H35" s="286" t="s">
        <v>594</v>
      </c>
      <c r="I35" s="414"/>
      <c r="J35" s="414"/>
    </row>
    <row r="36" spans="2:10" ht="24.75" customHeight="1">
      <c r="B36" s="510" t="s">
        <v>144</v>
      </c>
      <c r="C36" s="511"/>
      <c r="D36" s="416"/>
      <c r="E36" s="417"/>
      <c r="F36" s="417"/>
      <c r="G36" s="417"/>
      <c r="H36" s="417"/>
      <c r="I36" s="414"/>
      <c r="J36" s="414"/>
    </row>
    <row r="37" spans="2:10" ht="24.75" customHeight="1">
      <c r="B37" s="418"/>
      <c r="C37" s="419" t="s">
        <v>145</v>
      </c>
      <c r="D37" s="420">
        <v>0</v>
      </c>
      <c r="E37" s="421"/>
      <c r="F37" s="421"/>
      <c r="G37" s="421"/>
      <c r="H37" s="421"/>
      <c r="I37" s="414"/>
      <c r="J37" s="414"/>
    </row>
    <row r="38" spans="2:10" ht="24.75" customHeight="1">
      <c r="B38" s="418"/>
      <c r="C38" s="419" t="s">
        <v>146</v>
      </c>
      <c r="D38" s="420">
        <v>0</v>
      </c>
      <c r="E38" s="421"/>
      <c r="F38" s="421"/>
      <c r="G38" s="421"/>
      <c r="H38" s="421"/>
      <c r="I38" s="414"/>
      <c r="J38" s="414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1" t="s">
        <v>693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 t="s">
        <v>678</v>
      </c>
      <c r="D45" s="178"/>
      <c r="E45" s="505" t="s">
        <v>679</v>
      </c>
      <c r="F45" s="505"/>
      <c r="G45" s="178"/>
      <c r="H45" s="507" t="s">
        <v>681</v>
      </c>
      <c r="I45" s="507"/>
    </row>
    <row r="46" spans="2:10" ht="12.75" customHeight="1">
      <c r="B46" s="140"/>
      <c r="C46" s="179" t="s">
        <v>683</v>
      </c>
      <c r="D46" s="178"/>
      <c r="E46" s="506" t="s">
        <v>680</v>
      </c>
      <c r="F46" s="506"/>
      <c r="G46" s="178"/>
      <c r="H46" s="508" t="s">
        <v>689</v>
      </c>
      <c r="I46" s="509"/>
    </row>
    <row r="47" spans="2:10" ht="12.75" customHeight="1">
      <c r="C47" s="173" t="s">
        <v>688</v>
      </c>
      <c r="I47" s="180"/>
    </row>
    <row r="48" spans="2:10" hidden="1">
      <c r="C48" s="173" t="s">
        <v>683</v>
      </c>
    </row>
    <row r="49" spans="3:3" hidden="1">
      <c r="C49" s="173" t="s">
        <v>684</v>
      </c>
    </row>
  </sheetData>
  <sheetProtection selectLockedCells="1"/>
  <mergeCells count="23">
    <mergeCell ref="E45:F45"/>
    <mergeCell ref="E46:F46"/>
    <mergeCell ref="H45:I45"/>
    <mergeCell ref="H46:I46"/>
    <mergeCell ref="C33:J33"/>
    <mergeCell ref="B36:C36"/>
    <mergeCell ref="B35:C35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B5" sqref="B5:L5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85" t="s">
        <v>598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</row>
    <row r="2" spans="2:12" s="125" customFormat="1">
      <c r="B2" s="476" t="s">
        <v>677</v>
      </c>
      <c r="C2" s="477"/>
      <c r="D2" s="477"/>
      <c r="E2" s="477"/>
      <c r="F2" s="477"/>
      <c r="G2" s="477"/>
      <c r="H2" s="477"/>
      <c r="I2" s="477"/>
      <c r="J2" s="477"/>
      <c r="K2" s="477"/>
      <c r="L2" s="478"/>
    </row>
    <row r="3" spans="2:12" s="125" customFormat="1">
      <c r="B3" s="493" t="s">
        <v>148</v>
      </c>
      <c r="C3" s="494"/>
      <c r="D3" s="494"/>
      <c r="E3" s="494"/>
      <c r="F3" s="494"/>
      <c r="G3" s="494"/>
      <c r="H3" s="494"/>
      <c r="I3" s="494"/>
      <c r="J3" s="494"/>
      <c r="K3" s="494"/>
      <c r="L3" s="495"/>
    </row>
    <row r="4" spans="2:12" s="125" customFormat="1">
      <c r="B4" s="515" t="str">
        <f>+'Formato 2'!B4:J4</f>
        <v>Al 31 de Diciembre 2021 y Al 31 de Marzo de 2022</v>
      </c>
      <c r="C4" s="516"/>
      <c r="D4" s="516"/>
      <c r="E4" s="516"/>
      <c r="F4" s="516"/>
      <c r="G4" s="516"/>
      <c r="H4" s="516"/>
      <c r="I4" s="516"/>
      <c r="J4" s="516"/>
      <c r="K4" s="516"/>
      <c r="L4" s="517"/>
    </row>
    <row r="5" spans="2:12" s="125" customFormat="1">
      <c r="B5" s="501" t="s">
        <v>2</v>
      </c>
      <c r="C5" s="502"/>
      <c r="D5" s="502"/>
      <c r="E5" s="502"/>
      <c r="F5" s="502"/>
      <c r="G5" s="502"/>
      <c r="H5" s="502"/>
      <c r="I5" s="502"/>
      <c r="J5" s="502"/>
      <c r="K5" s="502"/>
      <c r="L5" s="503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694</v>
      </c>
      <c r="K6" s="134" t="s">
        <v>695</v>
      </c>
      <c r="L6" s="134" t="s">
        <v>696</v>
      </c>
    </row>
    <row r="7" spans="2:12" s="125" customFormat="1" ht="21.75" customHeight="1">
      <c r="B7" s="325"/>
      <c r="C7" s="326"/>
      <c r="D7" s="326"/>
      <c r="E7" s="326"/>
      <c r="F7" s="326"/>
      <c r="G7" s="326"/>
      <c r="H7" s="326"/>
      <c r="I7" s="326"/>
      <c r="J7" s="326"/>
      <c r="K7" s="326"/>
      <c r="L7" s="326"/>
    </row>
    <row r="8" spans="2:12" s="125" customFormat="1" ht="21" customHeight="1">
      <c r="B8" s="327" t="s">
        <v>157</v>
      </c>
      <c r="C8" s="328"/>
      <c r="D8" s="328"/>
      <c r="E8" s="328"/>
      <c r="F8" s="329">
        <f>F9+F10+F11+F12</f>
        <v>0</v>
      </c>
      <c r="G8" s="330"/>
      <c r="H8" s="329">
        <f>H9+H10+H11+H12</f>
        <v>0</v>
      </c>
      <c r="I8" s="331">
        <f>I9+I10+I11+I12</f>
        <v>0</v>
      </c>
      <c r="J8" s="330"/>
      <c r="K8" s="330"/>
      <c r="L8" s="329">
        <f>F8-K8</f>
        <v>0</v>
      </c>
    </row>
    <row r="9" spans="2:12" s="125" customFormat="1" ht="21" customHeight="1">
      <c r="B9" s="332" t="s">
        <v>158</v>
      </c>
      <c r="C9" s="328"/>
      <c r="D9" s="328"/>
      <c r="E9" s="328"/>
      <c r="F9" s="330"/>
      <c r="G9" s="330"/>
      <c r="H9" s="330"/>
      <c r="I9" s="330"/>
      <c r="J9" s="330"/>
      <c r="K9" s="330"/>
      <c r="L9" s="329">
        <f>F9-K9</f>
        <v>0</v>
      </c>
    </row>
    <row r="10" spans="2:12" s="125" customFormat="1" ht="21" customHeight="1">
      <c r="B10" s="332" t="s">
        <v>159</v>
      </c>
      <c r="C10" s="328"/>
      <c r="D10" s="328"/>
      <c r="E10" s="328"/>
      <c r="F10" s="330"/>
      <c r="G10" s="330"/>
      <c r="H10" s="330"/>
      <c r="I10" s="330"/>
      <c r="J10" s="330"/>
      <c r="K10" s="330"/>
      <c r="L10" s="329">
        <f>F10-K10</f>
        <v>0</v>
      </c>
    </row>
    <row r="11" spans="2:12" s="125" customFormat="1" ht="21" customHeight="1">
      <c r="B11" s="332" t="s">
        <v>160</v>
      </c>
      <c r="C11" s="328"/>
      <c r="D11" s="328"/>
      <c r="E11" s="328"/>
      <c r="F11" s="330"/>
      <c r="G11" s="330"/>
      <c r="H11" s="330"/>
      <c r="I11" s="330"/>
      <c r="J11" s="330"/>
      <c r="K11" s="330"/>
      <c r="L11" s="329">
        <f>F11-K11</f>
        <v>0</v>
      </c>
    </row>
    <row r="12" spans="2:12" s="125" customFormat="1" ht="21" customHeight="1">
      <c r="B12" s="332" t="s">
        <v>161</v>
      </c>
      <c r="C12" s="328"/>
      <c r="D12" s="328"/>
      <c r="E12" s="328"/>
      <c r="F12" s="330"/>
      <c r="G12" s="330"/>
      <c r="H12" s="330"/>
      <c r="I12" s="330"/>
      <c r="J12" s="330"/>
      <c r="K12" s="330"/>
      <c r="L12" s="329">
        <f>F12-K12</f>
        <v>0</v>
      </c>
    </row>
    <row r="13" spans="2:12" s="125" customFormat="1" ht="21" customHeight="1">
      <c r="B13" s="333"/>
      <c r="C13" s="328"/>
      <c r="D13" s="328"/>
      <c r="E13" s="328"/>
      <c r="F13" s="330"/>
      <c r="G13" s="330"/>
      <c r="H13" s="330"/>
      <c r="I13" s="330"/>
      <c r="J13" s="330"/>
      <c r="K13" s="330"/>
      <c r="L13" s="330"/>
    </row>
    <row r="14" spans="2:12" s="125" customFormat="1" ht="21" customHeight="1">
      <c r="B14" s="327" t="s">
        <v>162</v>
      </c>
      <c r="C14" s="328"/>
      <c r="D14" s="328"/>
      <c r="E14" s="328"/>
      <c r="F14" s="329">
        <f>F15+F16+F17+F18</f>
        <v>0</v>
      </c>
      <c r="G14" s="330"/>
      <c r="H14" s="329">
        <f>H15+H16+H17+H18</f>
        <v>0</v>
      </c>
      <c r="I14" s="331">
        <f>I15+I16+I17+I18</f>
        <v>0</v>
      </c>
      <c r="J14" s="330"/>
      <c r="K14" s="330"/>
      <c r="L14" s="329">
        <f>F14-K14</f>
        <v>0</v>
      </c>
    </row>
    <row r="15" spans="2:12" s="125" customFormat="1" ht="21" customHeight="1">
      <c r="B15" s="332" t="s">
        <v>163</v>
      </c>
      <c r="C15" s="328"/>
      <c r="D15" s="328"/>
      <c r="E15" s="328"/>
      <c r="F15" s="330"/>
      <c r="G15" s="330"/>
      <c r="H15" s="330"/>
      <c r="I15" s="330"/>
      <c r="J15" s="330"/>
      <c r="K15" s="330"/>
      <c r="L15" s="329">
        <f>F15-K15</f>
        <v>0</v>
      </c>
    </row>
    <row r="16" spans="2:12" s="125" customFormat="1" ht="21" customHeight="1">
      <c r="B16" s="332" t="s">
        <v>164</v>
      </c>
      <c r="C16" s="328"/>
      <c r="D16" s="328"/>
      <c r="E16" s="328"/>
      <c r="F16" s="330"/>
      <c r="G16" s="330"/>
      <c r="H16" s="330"/>
      <c r="I16" s="330"/>
      <c r="J16" s="330"/>
      <c r="K16" s="330"/>
      <c r="L16" s="329">
        <f>F16-K16</f>
        <v>0</v>
      </c>
    </row>
    <row r="17" spans="2:12" s="125" customFormat="1" ht="21" customHeight="1">
      <c r="B17" s="332" t="s">
        <v>165</v>
      </c>
      <c r="C17" s="328"/>
      <c r="D17" s="328"/>
      <c r="E17" s="328"/>
      <c r="F17" s="330"/>
      <c r="G17" s="330"/>
      <c r="H17" s="330"/>
      <c r="I17" s="330"/>
      <c r="J17" s="330"/>
      <c r="K17" s="330"/>
      <c r="L17" s="329">
        <f>F17-K17</f>
        <v>0</v>
      </c>
    </row>
    <row r="18" spans="2:12" s="125" customFormat="1" ht="21" customHeight="1">
      <c r="B18" s="332" t="s">
        <v>166</v>
      </c>
      <c r="C18" s="328"/>
      <c r="D18" s="328"/>
      <c r="E18" s="328"/>
      <c r="F18" s="330"/>
      <c r="G18" s="330"/>
      <c r="H18" s="330"/>
      <c r="I18" s="330"/>
      <c r="J18" s="330"/>
      <c r="K18" s="330"/>
      <c r="L18" s="330"/>
    </row>
    <row r="19" spans="2:12" s="125" customFormat="1" ht="21" customHeight="1">
      <c r="B19" s="333"/>
      <c r="C19" s="328"/>
      <c r="D19" s="328"/>
      <c r="E19" s="328"/>
      <c r="F19" s="330"/>
      <c r="G19" s="330"/>
      <c r="H19" s="330"/>
      <c r="I19" s="330"/>
      <c r="J19" s="330"/>
      <c r="K19" s="330"/>
      <c r="L19" s="330"/>
    </row>
    <row r="20" spans="2:12" s="125" customFormat="1" ht="21" customHeight="1">
      <c r="B20" s="327" t="s">
        <v>167</v>
      </c>
      <c r="C20" s="328"/>
      <c r="D20" s="328"/>
      <c r="E20" s="328"/>
      <c r="F20" s="329">
        <f>F8+F14</f>
        <v>0</v>
      </c>
      <c r="G20" s="330"/>
      <c r="H20" s="329">
        <f>H8+H14</f>
        <v>0</v>
      </c>
      <c r="I20" s="329">
        <f>I8+I14</f>
        <v>0</v>
      </c>
      <c r="J20" s="330"/>
      <c r="K20" s="330"/>
      <c r="L20" s="329">
        <f>L8+L14</f>
        <v>0</v>
      </c>
    </row>
    <row r="21" spans="2:12" s="125" customFormat="1" ht="21" customHeight="1">
      <c r="B21" s="334"/>
      <c r="C21" s="335"/>
      <c r="D21" s="335"/>
      <c r="E21" s="335"/>
      <c r="F21" s="335"/>
      <c r="G21" s="335"/>
      <c r="H21" s="335"/>
      <c r="I21" s="335"/>
      <c r="J21" s="335"/>
      <c r="K21" s="335"/>
      <c r="L21" s="335"/>
    </row>
    <row r="22" spans="2:12" s="125" customFormat="1" ht="21" customHeight="1">
      <c r="B22" s="311" t="s">
        <v>693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 t="s">
        <v>678</v>
      </c>
      <c r="C29" s="181"/>
      <c r="D29" s="181"/>
      <c r="E29" s="181"/>
      <c r="F29" s="505" t="s">
        <v>679</v>
      </c>
      <c r="G29" s="505"/>
      <c r="H29" s="181"/>
      <c r="I29" s="181"/>
      <c r="J29" s="181"/>
      <c r="K29" s="507" t="s">
        <v>681</v>
      </c>
      <c r="L29" s="507"/>
    </row>
    <row r="30" spans="2:12" s="125" customFormat="1" ht="12.75" customHeight="1">
      <c r="B30" s="183" t="s">
        <v>685</v>
      </c>
      <c r="C30" s="182"/>
      <c r="D30" s="182"/>
      <c r="E30" s="182"/>
      <c r="F30" s="506" t="s">
        <v>680</v>
      </c>
      <c r="G30" s="506"/>
      <c r="H30" s="182"/>
      <c r="I30" s="182"/>
      <c r="J30" s="182"/>
      <c r="K30" s="513" t="s">
        <v>690</v>
      </c>
      <c r="L30" s="514"/>
    </row>
    <row r="31" spans="2:12" s="125" customFormat="1" ht="12.75" customHeight="1">
      <c r="B31" s="173" t="s">
        <v>688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0" zoomScaleNormal="140" zoomScaleSheetLayoutView="140" workbookViewId="0">
      <selection activeCell="F13" sqref="F13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85" t="s">
        <v>599</v>
      </c>
      <c r="C1" s="485"/>
      <c r="D1" s="485"/>
      <c r="E1" s="485"/>
      <c r="F1" s="485"/>
      <c r="G1" s="485"/>
    </row>
    <row r="2" spans="1:7" s="125" customFormat="1" ht="14.25">
      <c r="B2" s="476" t="s">
        <v>677</v>
      </c>
      <c r="C2" s="477"/>
      <c r="D2" s="477"/>
      <c r="E2" s="477"/>
      <c r="F2" s="477"/>
      <c r="G2" s="478"/>
    </row>
    <row r="3" spans="1:7" s="125" customFormat="1" ht="14.25">
      <c r="B3" s="531" t="s">
        <v>168</v>
      </c>
      <c r="C3" s="532"/>
      <c r="D3" s="532"/>
      <c r="E3" s="532"/>
      <c r="F3" s="532"/>
      <c r="G3" s="533"/>
    </row>
    <row r="4" spans="1:7" s="125" customFormat="1" ht="14.25">
      <c r="B4" s="479" t="s">
        <v>702</v>
      </c>
      <c r="C4" s="480"/>
      <c r="D4" s="480"/>
      <c r="E4" s="480"/>
      <c r="F4" s="480"/>
      <c r="G4" s="481"/>
    </row>
    <row r="5" spans="1:7" s="125" customFormat="1" ht="14.25">
      <c r="B5" s="534" t="s">
        <v>700</v>
      </c>
      <c r="C5" s="535"/>
      <c r="D5" s="535"/>
      <c r="E5" s="535"/>
      <c r="F5" s="535"/>
      <c r="G5" s="536"/>
    </row>
    <row r="6" spans="1:7" s="125" customFormat="1" ht="8.1" customHeight="1">
      <c r="B6" s="135"/>
    </row>
    <row r="7" spans="1:7" s="125" customFormat="1" ht="16.5">
      <c r="B7" s="537" t="s">
        <v>665</v>
      </c>
      <c r="C7" s="538"/>
      <c r="D7" s="539"/>
      <c r="E7" s="126" t="s">
        <v>666</v>
      </c>
      <c r="F7" s="126" t="s">
        <v>170</v>
      </c>
      <c r="G7" s="126" t="s">
        <v>600</v>
      </c>
    </row>
    <row r="8" spans="1:7" s="229" customFormat="1" ht="8.1" customHeight="1">
      <c r="A8" s="125"/>
      <c r="B8" s="136"/>
      <c r="C8" s="240"/>
      <c r="D8" s="241"/>
      <c r="E8" s="242"/>
      <c r="F8" s="242"/>
      <c r="G8" s="242"/>
    </row>
    <row r="9" spans="1:7" s="229" customFormat="1" ht="12.95" customHeight="1">
      <c r="A9" s="125"/>
      <c r="B9" s="139"/>
      <c r="C9" s="527" t="s">
        <v>172</v>
      </c>
      <c r="D9" s="528"/>
      <c r="E9" s="434">
        <f>E10+E11+E12</f>
        <v>19308698</v>
      </c>
      <c r="F9" s="434">
        <f>F10+F11+F12</f>
        <v>4310960.05</v>
      </c>
      <c r="G9" s="434">
        <f>G10+G11+G12</f>
        <v>4310960.05</v>
      </c>
    </row>
    <row r="10" spans="1:7" s="229" customFormat="1" ht="11.1" customHeight="1">
      <c r="A10" s="125"/>
      <c r="B10" s="139"/>
      <c r="C10" s="230"/>
      <c r="D10" s="430" t="s">
        <v>173</v>
      </c>
      <c r="E10" s="172">
        <v>19308698</v>
      </c>
      <c r="F10" s="381">
        <v>4310960.05</v>
      </c>
      <c r="G10" s="381">
        <f>+F10</f>
        <v>4310960.05</v>
      </c>
    </row>
    <row r="11" spans="1:7" s="229" customFormat="1" ht="11.1" customHeight="1">
      <c r="A11" s="125"/>
      <c r="B11" s="139"/>
      <c r="C11" s="230"/>
      <c r="D11" s="430" t="s">
        <v>174</v>
      </c>
      <c r="E11" s="172">
        <v>0</v>
      </c>
      <c r="F11" s="172">
        <v>0</v>
      </c>
      <c r="G11" s="172">
        <f>+F11</f>
        <v>0</v>
      </c>
    </row>
    <row r="12" spans="1:7" s="229" customFormat="1" ht="11.1" customHeight="1">
      <c r="A12" s="125"/>
      <c r="B12" s="139"/>
      <c r="C12" s="230"/>
      <c r="D12" s="430" t="s">
        <v>175</v>
      </c>
      <c r="E12" s="172">
        <v>0</v>
      </c>
      <c r="F12" s="172">
        <v>0</v>
      </c>
      <c r="G12" s="172">
        <f>+F12</f>
        <v>0</v>
      </c>
    </row>
    <row r="13" spans="1:7" s="229" customFormat="1" ht="2.25" customHeight="1">
      <c r="A13" s="125"/>
      <c r="B13" s="139"/>
      <c r="C13" s="435"/>
      <c r="D13" s="436"/>
      <c r="E13" s="172"/>
      <c r="F13" s="172"/>
      <c r="G13" s="172"/>
    </row>
    <row r="14" spans="1:7" s="229" customFormat="1" ht="12.95" customHeight="1">
      <c r="A14" s="125"/>
      <c r="B14" s="336"/>
      <c r="C14" s="527" t="s">
        <v>675</v>
      </c>
      <c r="D14" s="528"/>
      <c r="E14" s="434">
        <f>E15+E16</f>
        <v>0</v>
      </c>
      <c r="F14" s="434">
        <f>F15+F16</f>
        <v>0</v>
      </c>
      <c r="G14" s="434">
        <f>G15+G16</f>
        <v>0</v>
      </c>
    </row>
    <row r="15" spans="1:7" s="229" customFormat="1" ht="11.1" customHeight="1">
      <c r="A15" s="125"/>
      <c r="B15" s="337"/>
      <c r="C15" s="230"/>
      <c r="D15" s="430" t="s">
        <v>176</v>
      </c>
      <c r="E15" s="381">
        <v>0</v>
      </c>
      <c r="F15" s="381">
        <v>0</v>
      </c>
      <c r="G15" s="381">
        <f>+F15</f>
        <v>0</v>
      </c>
    </row>
    <row r="16" spans="1:7" s="229" customFormat="1" ht="11.1" customHeight="1">
      <c r="A16" s="125"/>
      <c r="B16" s="337"/>
      <c r="C16" s="230"/>
      <c r="D16" s="430" t="s">
        <v>177</v>
      </c>
      <c r="E16" s="172">
        <v>0</v>
      </c>
      <c r="F16" s="172">
        <v>0</v>
      </c>
      <c r="G16" s="172">
        <v>0</v>
      </c>
    </row>
    <row r="17" spans="1:8" s="229" customFormat="1" ht="3" customHeight="1">
      <c r="A17" s="125"/>
      <c r="B17" s="337"/>
      <c r="C17" s="435"/>
      <c r="D17" s="436"/>
      <c r="E17" s="172"/>
      <c r="F17" s="172"/>
      <c r="G17" s="172"/>
    </row>
    <row r="18" spans="1:8" s="229" customFormat="1" ht="12.95" customHeight="1">
      <c r="A18" s="125"/>
      <c r="B18" s="337"/>
      <c r="C18" s="527" t="s">
        <v>178</v>
      </c>
      <c r="D18" s="528"/>
      <c r="E18" s="437">
        <f>E19+E20</f>
        <v>0</v>
      </c>
      <c r="F18" s="437">
        <f>F19+F20</f>
        <v>0</v>
      </c>
      <c r="G18" s="437">
        <f>G19+G20</f>
        <v>0</v>
      </c>
    </row>
    <row r="19" spans="1:8" s="229" customFormat="1" ht="11.1" customHeight="1">
      <c r="A19" s="125"/>
      <c r="B19" s="337"/>
      <c r="C19" s="230"/>
      <c r="D19" s="430" t="s">
        <v>179</v>
      </c>
      <c r="E19" s="171">
        <v>0</v>
      </c>
      <c r="F19" s="171">
        <v>0</v>
      </c>
      <c r="G19" s="381">
        <f>+F19</f>
        <v>0</v>
      </c>
    </row>
    <row r="20" spans="1:8" s="229" customFormat="1" ht="11.1" customHeight="1">
      <c r="A20" s="125"/>
      <c r="B20" s="337"/>
      <c r="C20" s="230"/>
      <c r="D20" s="430" t="s">
        <v>180</v>
      </c>
      <c r="E20" s="171">
        <v>0</v>
      </c>
      <c r="F20" s="171">
        <v>0</v>
      </c>
      <c r="G20" s="171">
        <v>0</v>
      </c>
    </row>
    <row r="21" spans="1:8" s="229" customFormat="1" ht="3" customHeight="1">
      <c r="A21" s="125"/>
      <c r="B21" s="337"/>
      <c r="C21" s="435"/>
      <c r="D21" s="436"/>
      <c r="E21" s="171"/>
      <c r="F21" s="171"/>
      <c r="G21" s="171"/>
    </row>
    <row r="22" spans="1:8" s="229" customFormat="1" ht="12.95" customHeight="1">
      <c r="A22" s="125"/>
      <c r="B22" s="337"/>
      <c r="C22" s="527" t="s">
        <v>181</v>
      </c>
      <c r="D22" s="528"/>
      <c r="E22" s="434">
        <f>E9-E14+E18</f>
        <v>19308698</v>
      </c>
      <c r="F22" s="434">
        <f>F9-F14+F18</f>
        <v>4310960.05</v>
      </c>
      <c r="G22" s="434">
        <f>G9-G14+G18</f>
        <v>4310960.05</v>
      </c>
      <c r="H22" s="171"/>
    </row>
    <row r="23" spans="1:8" s="229" customFormat="1" ht="12.95" customHeight="1">
      <c r="A23" s="125"/>
      <c r="B23" s="139"/>
      <c r="C23" s="527" t="s">
        <v>182</v>
      </c>
      <c r="D23" s="528"/>
      <c r="E23" s="437">
        <f>E22-E12</f>
        <v>19308698</v>
      </c>
      <c r="F23" s="434">
        <f>F22-F12</f>
        <v>4310960.05</v>
      </c>
      <c r="G23" s="434">
        <f>G22-G12</f>
        <v>4310960.05</v>
      </c>
    </row>
    <row r="24" spans="1:8" s="229" customFormat="1" ht="12.95" customHeight="1">
      <c r="A24" s="125"/>
      <c r="B24" s="139"/>
      <c r="C24" s="527" t="s">
        <v>183</v>
      </c>
      <c r="D24" s="528"/>
      <c r="E24" s="437">
        <f>E23-E18</f>
        <v>19308698</v>
      </c>
      <c r="F24" s="434">
        <f>F23-F18</f>
        <v>4310960.05</v>
      </c>
      <c r="G24" s="434">
        <f>G23-G18</f>
        <v>4310960.05</v>
      </c>
    </row>
    <row r="25" spans="1:8" s="229" customFormat="1" ht="8.1" customHeight="1">
      <c r="A25" s="125"/>
      <c r="B25" s="143"/>
      <c r="C25" s="438"/>
      <c r="D25" s="439"/>
      <c r="E25" s="440"/>
      <c r="F25" s="441"/>
      <c r="G25" s="440"/>
    </row>
    <row r="26" spans="1:8" s="229" customFormat="1" ht="8.1" customHeight="1">
      <c r="A26" s="125"/>
      <c r="B26" s="135"/>
    </row>
    <row r="27" spans="1:8" s="125" customFormat="1" ht="14.25">
      <c r="B27" s="530" t="s">
        <v>184</v>
      </c>
      <c r="C27" s="530"/>
      <c r="D27" s="530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8" t="s">
        <v>187</v>
      </c>
      <c r="D29" s="519"/>
      <c r="E29" s="236">
        <f>E30+E31</f>
        <v>0</v>
      </c>
      <c r="F29" s="236">
        <f>F30+F31</f>
        <v>0</v>
      </c>
      <c r="G29" s="236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8" t="s">
        <v>190</v>
      </c>
      <c r="D33" s="519"/>
      <c r="E33" s="236">
        <f>E24+E29</f>
        <v>19308698</v>
      </c>
      <c r="F33" s="397">
        <f>F24+F29</f>
        <v>4310960.05</v>
      </c>
      <c r="G33" s="397">
        <f>G24+G29</f>
        <v>4310960.05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30" t="s">
        <v>184</v>
      </c>
      <c r="C36" s="530"/>
      <c r="D36" s="530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8" t="s">
        <v>192</v>
      </c>
      <c r="D38" s="519"/>
      <c r="E38" s="237">
        <f>E39+E40</f>
        <v>0</v>
      </c>
      <c r="F38" s="237">
        <f>F39+F40</f>
        <v>0</v>
      </c>
      <c r="G38" s="237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8" t="s">
        <v>195</v>
      </c>
      <c r="D42" s="519"/>
      <c r="E42" s="237">
        <f>E43+E44</f>
        <v>0</v>
      </c>
      <c r="F42" s="237">
        <f>F43+F44</f>
        <v>0</v>
      </c>
      <c r="G42" s="237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20"/>
      <c r="C46" s="518" t="s">
        <v>198</v>
      </c>
      <c r="D46" s="519"/>
      <c r="E46" s="522">
        <f>E38-E42</f>
        <v>0</v>
      </c>
      <c r="F46" s="522">
        <f>F38-F42</f>
        <v>0</v>
      </c>
      <c r="G46" s="522">
        <f>G38-G42</f>
        <v>0</v>
      </c>
    </row>
    <row r="47" spans="2:7" s="125" customFormat="1" ht="8.1" customHeight="1">
      <c r="B47" s="521"/>
      <c r="C47" s="160"/>
      <c r="D47" s="161"/>
      <c r="E47" s="523"/>
      <c r="F47" s="523"/>
      <c r="G47" s="523"/>
    </row>
    <row r="48" spans="2:7" s="125" customFormat="1" ht="8.1" customHeight="1">
      <c r="B48" s="135"/>
    </row>
    <row r="49" spans="1:7" s="229" customFormat="1" ht="14.25">
      <c r="A49" s="125"/>
      <c r="B49" s="529" t="s">
        <v>184</v>
      </c>
      <c r="C49" s="529"/>
      <c r="D49" s="529"/>
      <c r="E49" s="232" t="s">
        <v>191</v>
      </c>
      <c r="F49" s="232" t="s">
        <v>170</v>
      </c>
      <c r="G49" s="232" t="s">
        <v>601</v>
      </c>
    </row>
    <row r="50" spans="1:7" s="229" customFormat="1" ht="8.1" customHeight="1">
      <c r="A50" s="125"/>
      <c r="B50" s="524"/>
      <c r="C50" s="525"/>
      <c r="D50" s="243"/>
      <c r="E50" s="233"/>
      <c r="F50" s="233"/>
      <c r="G50" s="233"/>
    </row>
    <row r="51" spans="1:7" s="229" customFormat="1" ht="11.1" customHeight="1">
      <c r="A51" s="125"/>
      <c r="B51" s="244"/>
      <c r="C51" s="245" t="s">
        <v>199</v>
      </c>
      <c r="D51" s="246"/>
      <c r="E51" s="381">
        <f>+E10</f>
        <v>19308698</v>
      </c>
      <c r="F51" s="381">
        <f>+F10</f>
        <v>4310960.05</v>
      </c>
      <c r="G51" s="381">
        <f>+G10</f>
        <v>4310960.05</v>
      </c>
    </row>
    <row r="52" spans="1:7" s="229" customFormat="1" ht="11.1" customHeight="1">
      <c r="A52" s="125"/>
      <c r="B52" s="244"/>
      <c r="C52" s="245" t="s">
        <v>200</v>
      </c>
      <c r="D52" s="246"/>
      <c r="E52" s="384">
        <f>E53-E54</f>
        <v>0</v>
      </c>
      <c r="F52" s="384">
        <f>F53-F54</f>
        <v>0</v>
      </c>
      <c r="G52" s="384">
        <v>0</v>
      </c>
    </row>
    <row r="53" spans="1:7" s="229" customFormat="1" ht="11.1" customHeight="1">
      <c r="A53" s="125"/>
      <c r="B53" s="244"/>
      <c r="C53" s="230"/>
      <c r="D53" s="248" t="s">
        <v>193</v>
      </c>
      <c r="E53" s="383">
        <v>0</v>
      </c>
      <c r="F53" s="383"/>
      <c r="G53" s="382">
        <v>0</v>
      </c>
    </row>
    <row r="54" spans="1:7" s="229" customFormat="1" ht="11.1" customHeight="1">
      <c r="A54" s="125"/>
      <c r="B54" s="244"/>
      <c r="C54" s="230"/>
      <c r="D54" s="248" t="s">
        <v>196</v>
      </c>
      <c r="E54" s="383">
        <v>0</v>
      </c>
      <c r="F54" s="383">
        <v>0</v>
      </c>
      <c r="G54" s="382">
        <f>+F54</f>
        <v>0</v>
      </c>
    </row>
    <row r="55" spans="1:7" s="229" customFormat="1" ht="3.75" customHeight="1">
      <c r="A55" s="125"/>
      <c r="B55" s="244"/>
      <c r="C55" s="245"/>
      <c r="D55" s="246"/>
      <c r="E55" s="383"/>
      <c r="F55" s="383"/>
      <c r="G55" s="382"/>
    </row>
    <row r="56" spans="1:7" s="229" customFormat="1" ht="11.1" customHeight="1">
      <c r="A56" s="125"/>
      <c r="B56" s="244"/>
      <c r="C56" s="245" t="s">
        <v>176</v>
      </c>
      <c r="D56" s="246"/>
      <c r="E56" s="381">
        <f>+E15</f>
        <v>0</v>
      </c>
      <c r="F56" s="381">
        <f>+F15</f>
        <v>0</v>
      </c>
      <c r="G56" s="382">
        <f>+F56</f>
        <v>0</v>
      </c>
    </row>
    <row r="57" spans="1:7" s="229" customFormat="1" ht="3" customHeight="1">
      <c r="A57" s="125"/>
      <c r="B57" s="244"/>
      <c r="C57" s="245"/>
      <c r="D57" s="246"/>
      <c r="E57" s="385"/>
      <c r="F57" s="385"/>
      <c r="G57" s="385"/>
    </row>
    <row r="58" spans="1:7" s="229" customFormat="1" ht="11.1" customHeight="1">
      <c r="A58" s="125"/>
      <c r="B58" s="244"/>
      <c r="C58" s="245" t="s">
        <v>179</v>
      </c>
      <c r="D58" s="246"/>
      <c r="E58" s="386">
        <v>0</v>
      </c>
      <c r="F58" s="386">
        <f>+E58</f>
        <v>0</v>
      </c>
      <c r="G58" s="383">
        <f>+F58</f>
        <v>0</v>
      </c>
    </row>
    <row r="59" spans="1:7" s="229" customFormat="1" ht="3" customHeight="1">
      <c r="A59" s="125"/>
      <c r="B59" s="244"/>
      <c r="C59" s="245"/>
      <c r="D59" s="246"/>
      <c r="E59" s="385"/>
      <c r="F59" s="385"/>
      <c r="G59" s="385"/>
    </row>
    <row r="60" spans="1:7" s="229" customFormat="1" ht="12.95" customHeight="1">
      <c r="A60" s="125"/>
      <c r="B60" s="249"/>
      <c r="C60" s="527" t="s">
        <v>201</v>
      </c>
      <c r="D60" s="528"/>
      <c r="E60" s="384">
        <f>E51+E52-E56+E58</f>
        <v>19308698</v>
      </c>
      <c r="F60" s="384">
        <f>F51+F52-F56+F58</f>
        <v>4310960.05</v>
      </c>
      <c r="G60" s="384">
        <f>G51+G52-G56+G58</f>
        <v>4310960.05</v>
      </c>
    </row>
    <row r="61" spans="1:7" s="229" customFormat="1" ht="12.95" customHeight="1">
      <c r="A61" s="125"/>
      <c r="B61" s="249"/>
      <c r="C61" s="527" t="s">
        <v>202</v>
      </c>
      <c r="D61" s="528"/>
      <c r="E61" s="384">
        <f>E60-E52</f>
        <v>19308698</v>
      </c>
      <c r="F61" s="384">
        <f>F60-F52</f>
        <v>4310960.05</v>
      </c>
      <c r="G61" s="384">
        <f>G60-G52</f>
        <v>4310960.05</v>
      </c>
    </row>
    <row r="62" spans="1:7" s="229" customFormat="1" ht="8.1" customHeight="1">
      <c r="A62" s="125"/>
      <c r="B62" s="250"/>
      <c r="C62" s="251"/>
      <c r="D62" s="252"/>
      <c r="E62" s="387"/>
      <c r="F62" s="387"/>
      <c r="G62" s="387"/>
    </row>
    <row r="63" spans="1:7" s="229" customFormat="1" ht="8.1" customHeight="1">
      <c r="A63" s="125"/>
      <c r="B63" s="253"/>
      <c r="E63" s="388"/>
      <c r="F63" s="388"/>
      <c r="G63" s="388"/>
    </row>
    <row r="64" spans="1:7" s="229" customFormat="1" ht="14.25">
      <c r="A64" s="125"/>
      <c r="B64" s="526" t="s">
        <v>184</v>
      </c>
      <c r="C64" s="526"/>
      <c r="D64" s="526"/>
      <c r="E64" s="232" t="s">
        <v>191</v>
      </c>
      <c r="F64" s="232" t="s">
        <v>170</v>
      </c>
      <c r="G64" s="232" t="s">
        <v>601</v>
      </c>
    </row>
    <row r="65" spans="2:7" s="125" customFormat="1" ht="8.1" customHeight="1">
      <c r="B65" s="524"/>
      <c r="C65" s="525"/>
      <c r="D65" s="243"/>
      <c r="E65" s="233"/>
      <c r="F65" s="233"/>
      <c r="G65" s="233"/>
    </row>
    <row r="66" spans="2:7" s="125" customFormat="1" ht="11.1" customHeight="1">
      <c r="B66" s="244"/>
      <c r="C66" s="245" t="s">
        <v>174</v>
      </c>
      <c r="D66" s="246"/>
      <c r="E66" s="247">
        <v>0</v>
      </c>
      <c r="F66" s="247">
        <v>0</v>
      </c>
      <c r="G66" s="247">
        <v>0</v>
      </c>
    </row>
    <row r="67" spans="2:7" s="125" customFormat="1" ht="11.1" customHeight="1">
      <c r="B67" s="154"/>
      <c r="C67" s="157" t="s">
        <v>203</v>
      </c>
      <c r="D67" s="158"/>
      <c r="E67" s="237">
        <f>E68-E69</f>
        <v>0</v>
      </c>
      <c r="F67" s="237">
        <f>F68-F69</f>
        <v>0</v>
      </c>
      <c r="G67" s="237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8" t="s">
        <v>205</v>
      </c>
      <c r="D75" s="519"/>
      <c r="E75" s="237">
        <f>E66+E67-E71+E73</f>
        <v>0</v>
      </c>
      <c r="F75" s="237">
        <f>F66+F67-F71+F73</f>
        <v>0</v>
      </c>
      <c r="G75" s="237">
        <f>G66+G67-G71+G73</f>
        <v>0</v>
      </c>
    </row>
    <row r="76" spans="2:7" s="125" customFormat="1" ht="14.25" customHeight="1">
      <c r="B76" s="520"/>
      <c r="C76" s="518" t="s">
        <v>206</v>
      </c>
      <c r="D76" s="519"/>
      <c r="E76" s="522">
        <f>E75-E67</f>
        <v>0</v>
      </c>
      <c r="F76" s="522">
        <f>F75-F67</f>
        <v>0</v>
      </c>
      <c r="G76" s="522">
        <f>G75-G67</f>
        <v>0</v>
      </c>
    </row>
    <row r="77" spans="2:7" s="125" customFormat="1" ht="4.5" customHeight="1">
      <c r="B77" s="521"/>
      <c r="C77" s="160"/>
      <c r="D77" s="161"/>
      <c r="E77" s="523"/>
      <c r="F77" s="523"/>
      <c r="G77" s="523"/>
    </row>
    <row r="78" spans="2:7" s="125" customFormat="1" ht="12.75" customHeight="1">
      <c r="B78" s="311" t="s">
        <v>693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 t="s">
        <v>686</v>
      </c>
      <c r="C84" s="185"/>
      <c r="D84" s="177"/>
      <c r="E84" s="173"/>
      <c r="F84" s="513" t="s">
        <v>681</v>
      </c>
      <c r="G84" s="513"/>
    </row>
    <row r="85" spans="1:8" s="125" customFormat="1" ht="12.75" customHeight="1">
      <c r="A85" s="190"/>
      <c r="B85" s="179" t="s">
        <v>687</v>
      </c>
      <c r="C85" s="196"/>
      <c r="D85" s="196"/>
      <c r="E85" s="179"/>
      <c r="F85" s="508" t="s">
        <v>682</v>
      </c>
      <c r="G85" s="508"/>
      <c r="H85" s="190"/>
    </row>
    <row r="86" spans="1:8" s="125" customFormat="1" ht="12.75" customHeight="1">
      <c r="B86" s="173" t="s">
        <v>688</v>
      </c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zoomScale="120" zoomScaleNormal="120" workbookViewId="0">
      <selection activeCell="B5" sqref="B5:J5"/>
    </sheetView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85" t="s">
        <v>602</v>
      </c>
      <c r="C1" s="485"/>
      <c r="D1" s="485"/>
      <c r="E1" s="485"/>
      <c r="F1" s="485"/>
      <c r="G1" s="485"/>
      <c r="H1" s="485"/>
      <c r="I1" s="485"/>
      <c r="J1" s="485"/>
    </row>
    <row r="2" spans="1:10" ht="14.1" customHeight="1">
      <c r="B2" s="476" t="s">
        <v>677</v>
      </c>
      <c r="C2" s="477"/>
      <c r="D2" s="477"/>
      <c r="E2" s="477"/>
      <c r="F2" s="477"/>
      <c r="G2" s="477"/>
      <c r="H2" s="477"/>
      <c r="I2" s="477"/>
      <c r="J2" s="478"/>
    </row>
    <row r="3" spans="1:10" ht="14.1" customHeight="1">
      <c r="B3" s="531" t="s">
        <v>207</v>
      </c>
      <c r="C3" s="532"/>
      <c r="D3" s="532"/>
      <c r="E3" s="532"/>
      <c r="F3" s="532"/>
      <c r="G3" s="532"/>
      <c r="H3" s="532"/>
      <c r="I3" s="532"/>
      <c r="J3" s="533"/>
    </row>
    <row r="4" spans="1:10" ht="14.1" customHeight="1">
      <c r="B4" s="556" t="s">
        <v>702</v>
      </c>
      <c r="C4" s="557"/>
      <c r="D4" s="557"/>
      <c r="E4" s="557"/>
      <c r="F4" s="557"/>
      <c r="G4" s="557"/>
      <c r="H4" s="557"/>
      <c r="I4" s="557"/>
      <c r="J4" s="558"/>
    </row>
    <row r="5" spans="1:10" ht="14.1" customHeight="1">
      <c r="B5" s="534" t="s">
        <v>2</v>
      </c>
      <c r="C5" s="535"/>
      <c r="D5" s="535"/>
      <c r="E5" s="535"/>
      <c r="F5" s="535"/>
      <c r="G5" s="535"/>
      <c r="H5" s="535"/>
      <c r="I5" s="535"/>
      <c r="J5" s="536"/>
    </row>
    <row r="6" spans="1:10">
      <c r="B6" s="546" t="s">
        <v>664</v>
      </c>
      <c r="C6" s="547"/>
      <c r="D6" s="548"/>
      <c r="E6" s="512" t="s">
        <v>208</v>
      </c>
      <c r="F6" s="512"/>
      <c r="G6" s="512"/>
      <c r="H6" s="512"/>
      <c r="I6" s="512"/>
      <c r="J6" s="512" t="s">
        <v>663</v>
      </c>
    </row>
    <row r="7" spans="1:10" ht="20.25" customHeight="1">
      <c r="B7" s="501"/>
      <c r="C7" s="502"/>
      <c r="D7" s="503"/>
      <c r="E7" s="285" t="s">
        <v>662</v>
      </c>
      <c r="F7" s="286" t="s">
        <v>209</v>
      </c>
      <c r="G7" s="285" t="s">
        <v>210</v>
      </c>
      <c r="H7" s="285" t="s">
        <v>170</v>
      </c>
      <c r="I7" s="285" t="s">
        <v>211</v>
      </c>
      <c r="J7" s="512"/>
    </row>
    <row r="8" spans="1:10" ht="8.1" customHeight="1">
      <c r="B8" s="540"/>
      <c r="C8" s="541"/>
      <c r="D8" s="542"/>
      <c r="E8" s="287"/>
      <c r="F8" s="287"/>
      <c r="G8" s="287"/>
      <c r="H8" s="287"/>
      <c r="I8" s="287"/>
      <c r="J8" s="287"/>
    </row>
    <row r="9" spans="1:10">
      <c r="B9" s="543" t="s">
        <v>212</v>
      </c>
      <c r="C9" s="544"/>
      <c r="D9" s="545"/>
      <c r="E9" s="396"/>
      <c r="F9" s="396"/>
      <c r="G9" s="396"/>
      <c r="H9" s="396"/>
      <c r="I9" s="396"/>
      <c r="J9" s="396"/>
    </row>
    <row r="10" spans="1:10" ht="11.1" customHeight="1">
      <c r="B10" s="272"/>
      <c r="C10" s="549" t="s">
        <v>213</v>
      </c>
      <c r="D10" s="550"/>
      <c r="E10" s="273">
        <v>0</v>
      </c>
      <c r="F10" s="273">
        <v>0</v>
      </c>
      <c r="G10" s="280">
        <f>E10+F10</f>
        <v>0</v>
      </c>
      <c r="H10" s="273">
        <v>0</v>
      </c>
      <c r="I10" s="273">
        <v>0</v>
      </c>
      <c r="J10" s="280">
        <f>G10-H10</f>
        <v>0</v>
      </c>
    </row>
    <row r="11" spans="1:10" ht="11.1" customHeight="1">
      <c r="B11" s="272"/>
      <c r="C11" s="549" t="s">
        <v>214</v>
      </c>
      <c r="D11" s="550"/>
      <c r="E11" s="273">
        <v>0</v>
      </c>
      <c r="F11" s="273">
        <v>0</v>
      </c>
      <c r="G11" s="280">
        <f>E11+F11</f>
        <v>0</v>
      </c>
      <c r="H11" s="273">
        <v>0</v>
      </c>
      <c r="I11" s="273">
        <v>0</v>
      </c>
      <c r="J11" s="280">
        <f t="shared" ref="J11:J40" si="0">G11-H11</f>
        <v>0</v>
      </c>
    </row>
    <row r="12" spans="1:10" ht="11.1" customHeight="1">
      <c r="B12" s="272"/>
      <c r="C12" s="549" t="s">
        <v>215</v>
      </c>
      <c r="D12" s="550"/>
      <c r="E12" s="273">
        <v>0</v>
      </c>
      <c r="F12" s="273">
        <v>0</v>
      </c>
      <c r="G12" s="280">
        <f>E12+F12</f>
        <v>0</v>
      </c>
      <c r="H12" s="273">
        <v>0</v>
      </c>
      <c r="I12" s="273">
        <v>0</v>
      </c>
      <c r="J12" s="280">
        <f t="shared" si="0"/>
        <v>0</v>
      </c>
    </row>
    <row r="13" spans="1:10" ht="11.1" customHeight="1">
      <c r="B13" s="272"/>
      <c r="C13" s="549" t="s">
        <v>216</v>
      </c>
      <c r="D13" s="550"/>
      <c r="E13" s="273">
        <v>0</v>
      </c>
      <c r="F13" s="273">
        <v>0</v>
      </c>
      <c r="G13" s="280">
        <f t="shared" ref="G13:G40" si="1">E13+F13</f>
        <v>0</v>
      </c>
      <c r="H13" s="273">
        <v>0</v>
      </c>
      <c r="I13" s="273">
        <v>0</v>
      </c>
      <c r="J13" s="280">
        <f t="shared" si="0"/>
        <v>0</v>
      </c>
    </row>
    <row r="14" spans="1:10" ht="11.1" customHeight="1">
      <c r="A14" s="125" t="s">
        <v>691</v>
      </c>
      <c r="B14" s="272"/>
      <c r="C14" s="549" t="s">
        <v>217</v>
      </c>
      <c r="D14" s="550"/>
      <c r="E14" s="273">
        <v>0</v>
      </c>
      <c r="F14" s="273">
        <v>0</v>
      </c>
      <c r="G14" s="280">
        <f t="shared" si="1"/>
        <v>0</v>
      </c>
      <c r="H14" s="273">
        <v>23.74</v>
      </c>
      <c r="I14" s="273">
        <f>+H14</f>
        <v>23.74</v>
      </c>
      <c r="J14" s="280">
        <f>G14-H14</f>
        <v>-23.74</v>
      </c>
    </row>
    <row r="15" spans="1:10" ht="11.1" customHeight="1">
      <c r="B15" s="272"/>
      <c r="C15" s="549" t="s">
        <v>218</v>
      </c>
      <c r="D15" s="550"/>
      <c r="E15" s="273">
        <v>0</v>
      </c>
      <c r="F15" s="273">
        <v>0</v>
      </c>
      <c r="G15" s="280">
        <f t="shared" si="1"/>
        <v>0</v>
      </c>
      <c r="H15" s="273">
        <v>754</v>
      </c>
      <c r="I15" s="273">
        <f>+H15</f>
        <v>754</v>
      </c>
      <c r="J15" s="280">
        <f t="shared" si="0"/>
        <v>-754</v>
      </c>
    </row>
    <row r="16" spans="1:10" ht="11.1" customHeight="1">
      <c r="B16" s="272"/>
      <c r="C16" s="549" t="s">
        <v>219</v>
      </c>
      <c r="D16" s="550"/>
      <c r="E16" s="273">
        <v>404000</v>
      </c>
      <c r="F16" s="273">
        <v>0</v>
      </c>
      <c r="G16" s="280">
        <f t="shared" si="1"/>
        <v>404000</v>
      </c>
      <c r="H16" s="273">
        <v>156190</v>
      </c>
      <c r="I16" s="273">
        <f>+H16</f>
        <v>156190</v>
      </c>
      <c r="J16" s="280">
        <f t="shared" si="0"/>
        <v>247810</v>
      </c>
    </row>
    <row r="17" spans="2:10" ht="18" customHeight="1">
      <c r="B17" s="272"/>
      <c r="C17" s="551" t="s">
        <v>603</v>
      </c>
      <c r="D17" s="550"/>
      <c r="E17" s="274">
        <f>E18+E19+E20+E21+E22+E23+E24+E25+E26+E27+E28</f>
        <v>0</v>
      </c>
      <c r="F17" s="274">
        <f>F18+F19+F20+F21+F22+F23+F24+F25+F26+F27+F28</f>
        <v>0</v>
      </c>
      <c r="G17" s="274">
        <f>E17+F17</f>
        <v>0</v>
      </c>
      <c r="H17" s="274">
        <f>H18+H19+H20+H21+H22+H23+H24+H25+H26+H27+H28</f>
        <v>0</v>
      </c>
      <c r="I17" s="274">
        <f>I18+I19+I20+I21+I22+I23+I24+I25+I26+I27+I28</f>
        <v>0</v>
      </c>
      <c r="J17" s="280">
        <f t="shared" si="0"/>
        <v>0</v>
      </c>
    </row>
    <row r="18" spans="2:10" ht="11.1" customHeight="1">
      <c r="B18" s="272"/>
      <c r="C18" s="374"/>
      <c r="D18" s="375" t="s">
        <v>220</v>
      </c>
      <c r="E18" s="273">
        <v>0</v>
      </c>
      <c r="F18" s="273">
        <v>0</v>
      </c>
      <c r="G18" s="274">
        <f t="shared" si="1"/>
        <v>0</v>
      </c>
      <c r="H18" s="273">
        <v>0</v>
      </c>
      <c r="I18" s="273">
        <v>0</v>
      </c>
      <c r="J18" s="280">
        <f t="shared" si="0"/>
        <v>0</v>
      </c>
    </row>
    <row r="19" spans="2:10" ht="11.1" customHeight="1">
      <c r="B19" s="272"/>
      <c r="C19" s="374"/>
      <c r="D19" s="375" t="s">
        <v>221</v>
      </c>
      <c r="E19" s="273">
        <v>0</v>
      </c>
      <c r="F19" s="273">
        <v>0</v>
      </c>
      <c r="G19" s="280">
        <f t="shared" si="1"/>
        <v>0</v>
      </c>
      <c r="H19" s="273">
        <v>0</v>
      </c>
      <c r="I19" s="273">
        <v>0</v>
      </c>
      <c r="J19" s="280">
        <f t="shared" si="0"/>
        <v>0</v>
      </c>
    </row>
    <row r="20" spans="2:10" ht="11.1" customHeight="1">
      <c r="B20" s="272"/>
      <c r="C20" s="374"/>
      <c r="D20" s="375" t="s">
        <v>222</v>
      </c>
      <c r="E20" s="273">
        <v>0</v>
      </c>
      <c r="F20" s="273">
        <v>0</v>
      </c>
      <c r="G20" s="280">
        <f t="shared" si="1"/>
        <v>0</v>
      </c>
      <c r="H20" s="273">
        <v>0</v>
      </c>
      <c r="I20" s="273">
        <v>0</v>
      </c>
      <c r="J20" s="280">
        <f t="shared" si="0"/>
        <v>0</v>
      </c>
    </row>
    <row r="21" spans="2:10" ht="11.1" customHeight="1">
      <c r="B21" s="272"/>
      <c r="C21" s="374"/>
      <c r="D21" s="375" t="s">
        <v>223</v>
      </c>
      <c r="E21" s="273">
        <v>0</v>
      </c>
      <c r="F21" s="273">
        <v>0</v>
      </c>
      <c r="G21" s="280">
        <f t="shared" si="1"/>
        <v>0</v>
      </c>
      <c r="H21" s="273">
        <v>0</v>
      </c>
      <c r="I21" s="273">
        <v>0</v>
      </c>
      <c r="J21" s="280">
        <f t="shared" si="0"/>
        <v>0</v>
      </c>
    </row>
    <row r="22" spans="2:10" ht="11.1" customHeight="1">
      <c r="B22" s="272"/>
      <c r="C22" s="374"/>
      <c r="D22" s="375" t="s">
        <v>224</v>
      </c>
      <c r="E22" s="273">
        <v>0</v>
      </c>
      <c r="F22" s="273">
        <v>0</v>
      </c>
      <c r="G22" s="280">
        <f t="shared" si="1"/>
        <v>0</v>
      </c>
      <c r="H22" s="273">
        <v>0</v>
      </c>
      <c r="I22" s="273">
        <v>0</v>
      </c>
      <c r="J22" s="280">
        <f t="shared" si="0"/>
        <v>0</v>
      </c>
    </row>
    <row r="23" spans="2:10" ht="11.1" customHeight="1">
      <c r="B23" s="272"/>
      <c r="C23" s="374"/>
      <c r="D23" s="375" t="s">
        <v>225</v>
      </c>
      <c r="E23" s="273">
        <v>0</v>
      </c>
      <c r="F23" s="273">
        <v>0</v>
      </c>
      <c r="G23" s="280">
        <f t="shared" si="1"/>
        <v>0</v>
      </c>
      <c r="H23" s="273">
        <v>0</v>
      </c>
      <c r="I23" s="273">
        <v>0</v>
      </c>
      <c r="J23" s="280">
        <f t="shared" si="0"/>
        <v>0</v>
      </c>
    </row>
    <row r="24" spans="2:10" ht="11.1" customHeight="1">
      <c r="B24" s="272"/>
      <c r="C24" s="374"/>
      <c r="D24" s="375" t="s">
        <v>226</v>
      </c>
      <c r="E24" s="273">
        <v>0</v>
      </c>
      <c r="F24" s="273">
        <v>0</v>
      </c>
      <c r="G24" s="280">
        <f t="shared" si="1"/>
        <v>0</v>
      </c>
      <c r="H24" s="273">
        <v>0</v>
      </c>
      <c r="I24" s="273">
        <v>0</v>
      </c>
      <c r="J24" s="280">
        <f t="shared" si="0"/>
        <v>0</v>
      </c>
    </row>
    <row r="25" spans="2:10" ht="11.1" customHeight="1">
      <c r="B25" s="272"/>
      <c r="C25" s="374"/>
      <c r="D25" s="375" t="s">
        <v>227</v>
      </c>
      <c r="E25" s="273">
        <v>0</v>
      </c>
      <c r="F25" s="273">
        <v>0</v>
      </c>
      <c r="G25" s="280">
        <f t="shared" si="1"/>
        <v>0</v>
      </c>
      <c r="H25" s="273">
        <v>0</v>
      </c>
      <c r="I25" s="273">
        <v>0</v>
      </c>
      <c r="J25" s="280">
        <f t="shared" si="0"/>
        <v>0</v>
      </c>
    </row>
    <row r="26" spans="2:10" ht="11.1" customHeight="1">
      <c r="B26" s="272"/>
      <c r="C26" s="425"/>
      <c r="D26" s="426" t="s">
        <v>228</v>
      </c>
      <c r="E26" s="273">
        <v>0</v>
      </c>
      <c r="F26" s="273">
        <v>0</v>
      </c>
      <c r="G26" s="280">
        <f t="shared" si="1"/>
        <v>0</v>
      </c>
      <c r="H26" s="273">
        <v>0</v>
      </c>
      <c r="I26" s="273">
        <v>0</v>
      </c>
      <c r="J26" s="280">
        <f t="shared" si="0"/>
        <v>0</v>
      </c>
    </row>
    <row r="27" spans="2:10" ht="11.1" customHeight="1">
      <c r="B27" s="272"/>
      <c r="C27" s="425"/>
      <c r="D27" s="426" t="s">
        <v>229</v>
      </c>
      <c r="E27" s="273">
        <v>0</v>
      </c>
      <c r="F27" s="273">
        <v>0</v>
      </c>
      <c r="G27" s="280">
        <f t="shared" si="1"/>
        <v>0</v>
      </c>
      <c r="H27" s="273">
        <v>0</v>
      </c>
      <c r="I27" s="273">
        <v>0</v>
      </c>
      <c r="J27" s="280">
        <f t="shared" si="0"/>
        <v>0</v>
      </c>
    </row>
    <row r="28" spans="2:10" ht="11.1" customHeight="1">
      <c r="B28" s="272"/>
      <c r="C28" s="425"/>
      <c r="D28" s="426" t="s">
        <v>230</v>
      </c>
      <c r="E28" s="273">
        <v>0</v>
      </c>
      <c r="F28" s="273">
        <v>0</v>
      </c>
      <c r="G28" s="280">
        <f t="shared" si="1"/>
        <v>0</v>
      </c>
      <c r="H28" s="273">
        <v>0</v>
      </c>
      <c r="I28" s="273">
        <v>0</v>
      </c>
      <c r="J28" s="280">
        <f t="shared" si="0"/>
        <v>0</v>
      </c>
    </row>
    <row r="29" spans="2:10" ht="11.1" customHeight="1">
      <c r="B29" s="272"/>
      <c r="C29" s="549" t="s">
        <v>231</v>
      </c>
      <c r="D29" s="550"/>
      <c r="E29" s="274">
        <f>E30+E31+E32+E33+E34</f>
        <v>0</v>
      </c>
      <c r="F29" s="274">
        <f>F30+F31+F32+F33+F34</f>
        <v>0</v>
      </c>
      <c r="G29" s="280">
        <f t="shared" si="1"/>
        <v>0</v>
      </c>
      <c r="H29" s="274">
        <f>H30+H31+H32+H33+H34</f>
        <v>0</v>
      </c>
      <c r="I29" s="274">
        <f>I30+I31+I32+I33+I34</f>
        <v>0</v>
      </c>
      <c r="J29" s="280">
        <f t="shared" si="0"/>
        <v>0</v>
      </c>
    </row>
    <row r="30" spans="2:10" ht="11.1" customHeight="1">
      <c r="B30" s="272"/>
      <c r="C30" s="425"/>
      <c r="D30" s="426" t="s">
        <v>232</v>
      </c>
      <c r="E30" s="273">
        <v>0</v>
      </c>
      <c r="F30" s="273">
        <v>0</v>
      </c>
      <c r="G30" s="280">
        <f t="shared" si="1"/>
        <v>0</v>
      </c>
      <c r="H30" s="273">
        <v>0</v>
      </c>
      <c r="I30" s="273">
        <v>0</v>
      </c>
      <c r="J30" s="280">
        <f t="shared" si="0"/>
        <v>0</v>
      </c>
    </row>
    <row r="31" spans="2:10" ht="11.1" customHeight="1">
      <c r="B31" s="272"/>
      <c r="C31" s="425"/>
      <c r="D31" s="426" t="s">
        <v>233</v>
      </c>
      <c r="E31" s="273">
        <v>0</v>
      </c>
      <c r="F31" s="273">
        <v>0</v>
      </c>
      <c r="G31" s="280">
        <f t="shared" si="1"/>
        <v>0</v>
      </c>
      <c r="H31" s="273">
        <v>0</v>
      </c>
      <c r="I31" s="273">
        <v>0</v>
      </c>
      <c r="J31" s="280">
        <f t="shared" si="0"/>
        <v>0</v>
      </c>
    </row>
    <row r="32" spans="2:10" ht="11.1" customHeight="1">
      <c r="B32" s="272"/>
      <c r="C32" s="425"/>
      <c r="D32" s="426" t="s">
        <v>234</v>
      </c>
      <c r="E32" s="273">
        <v>0</v>
      </c>
      <c r="F32" s="273">
        <v>0</v>
      </c>
      <c r="G32" s="280">
        <f t="shared" si="1"/>
        <v>0</v>
      </c>
      <c r="H32" s="273">
        <v>0</v>
      </c>
      <c r="I32" s="273">
        <v>0</v>
      </c>
      <c r="J32" s="280">
        <f t="shared" si="0"/>
        <v>0</v>
      </c>
    </row>
    <row r="33" spans="2:10" ht="11.1" customHeight="1">
      <c r="B33" s="272"/>
      <c r="C33" s="425"/>
      <c r="D33" s="426" t="s">
        <v>235</v>
      </c>
      <c r="E33" s="273">
        <v>0</v>
      </c>
      <c r="F33" s="273">
        <v>0</v>
      </c>
      <c r="G33" s="280">
        <f t="shared" si="1"/>
        <v>0</v>
      </c>
      <c r="H33" s="273">
        <v>0</v>
      </c>
      <c r="I33" s="273">
        <v>0</v>
      </c>
      <c r="J33" s="280">
        <f t="shared" si="0"/>
        <v>0</v>
      </c>
    </row>
    <row r="34" spans="2:10" ht="11.1" customHeight="1">
      <c r="B34" s="272"/>
      <c r="C34" s="425"/>
      <c r="D34" s="426" t="s">
        <v>236</v>
      </c>
      <c r="E34" s="273">
        <v>0</v>
      </c>
      <c r="F34" s="273">
        <v>0</v>
      </c>
      <c r="G34" s="280">
        <f t="shared" si="1"/>
        <v>0</v>
      </c>
      <c r="H34" s="273">
        <v>0</v>
      </c>
      <c r="I34" s="273">
        <v>0</v>
      </c>
      <c r="J34" s="280">
        <f t="shared" si="0"/>
        <v>0</v>
      </c>
    </row>
    <row r="35" spans="2:10" ht="11.1" customHeight="1">
      <c r="B35" s="272"/>
      <c r="C35" s="549" t="s">
        <v>237</v>
      </c>
      <c r="D35" s="550"/>
      <c r="E35" s="300">
        <v>18904698</v>
      </c>
      <c r="F35" s="273">
        <v>0</v>
      </c>
      <c r="G35" s="390">
        <f>+E35+F35</f>
        <v>18904698</v>
      </c>
      <c r="H35" s="300">
        <v>4153992.31</v>
      </c>
      <c r="I35" s="273">
        <f>+H35</f>
        <v>4153992.31</v>
      </c>
      <c r="J35" s="390">
        <f>G35-H35</f>
        <v>14750705.689999999</v>
      </c>
    </row>
    <row r="36" spans="2:10" ht="11.1" customHeight="1">
      <c r="B36" s="272"/>
      <c r="C36" s="549" t="s">
        <v>238</v>
      </c>
      <c r="D36" s="550"/>
      <c r="E36" s="389">
        <f>E37</f>
        <v>0</v>
      </c>
      <c r="F36" s="273">
        <f>F37</f>
        <v>0</v>
      </c>
      <c r="G36" s="390">
        <f t="shared" si="1"/>
        <v>0</v>
      </c>
      <c r="H36" s="389">
        <f>H37</f>
        <v>0</v>
      </c>
      <c r="I36" s="390">
        <f>I37</f>
        <v>0</v>
      </c>
      <c r="J36" s="390">
        <f t="shared" si="0"/>
        <v>0</v>
      </c>
    </row>
    <row r="37" spans="2:10" ht="11.1" customHeight="1">
      <c r="B37" s="272"/>
      <c r="C37" s="425"/>
      <c r="D37" s="426" t="s">
        <v>239</v>
      </c>
      <c r="E37" s="389">
        <v>0</v>
      </c>
      <c r="F37" s="273">
        <v>0</v>
      </c>
      <c r="G37" s="389">
        <f t="shared" si="1"/>
        <v>0</v>
      </c>
      <c r="H37" s="389">
        <v>0</v>
      </c>
      <c r="I37" s="389">
        <v>0</v>
      </c>
      <c r="J37" s="390">
        <f t="shared" si="0"/>
        <v>0</v>
      </c>
    </row>
    <row r="38" spans="2:10" ht="11.1" customHeight="1">
      <c r="B38" s="272"/>
      <c r="C38" s="549" t="s">
        <v>240</v>
      </c>
      <c r="D38" s="550"/>
      <c r="E38" s="390">
        <v>0</v>
      </c>
      <c r="F38" s="280">
        <f>F39+F40</f>
        <v>0</v>
      </c>
      <c r="G38" s="390">
        <f t="shared" si="1"/>
        <v>0</v>
      </c>
      <c r="H38" s="390">
        <v>0</v>
      </c>
      <c r="I38" s="390">
        <v>0</v>
      </c>
      <c r="J38" s="390">
        <f>G38-H38</f>
        <v>0</v>
      </c>
    </row>
    <row r="39" spans="2:10" ht="11.1" customHeight="1">
      <c r="B39" s="272"/>
      <c r="C39" s="425"/>
      <c r="D39" s="426" t="s">
        <v>241</v>
      </c>
      <c r="E39" s="389">
        <v>0</v>
      </c>
      <c r="F39" s="273">
        <v>0</v>
      </c>
      <c r="G39" s="390">
        <f t="shared" si="1"/>
        <v>0</v>
      </c>
      <c r="H39" s="389">
        <v>0</v>
      </c>
      <c r="I39" s="389">
        <v>0</v>
      </c>
      <c r="J39" s="390">
        <f t="shared" si="0"/>
        <v>0</v>
      </c>
    </row>
    <row r="40" spans="2:10" ht="11.1" customHeight="1">
      <c r="B40" s="272"/>
      <c r="C40" s="425"/>
      <c r="D40" s="426" t="s">
        <v>242</v>
      </c>
      <c r="E40" s="389">
        <v>0</v>
      </c>
      <c r="F40" s="273">
        <v>0</v>
      </c>
      <c r="G40" s="390">
        <f t="shared" si="1"/>
        <v>0</v>
      </c>
      <c r="H40" s="389">
        <v>0</v>
      </c>
      <c r="I40" s="389">
        <f>+H40</f>
        <v>0</v>
      </c>
      <c r="J40" s="390">
        <f t="shared" si="0"/>
        <v>0</v>
      </c>
    </row>
    <row r="41" spans="2:10">
      <c r="B41" s="277"/>
      <c r="C41" s="278"/>
      <c r="D41" s="279"/>
      <c r="E41" s="389"/>
      <c r="F41" s="389"/>
      <c r="G41" s="390"/>
      <c r="H41" s="390"/>
      <c r="I41" s="390"/>
      <c r="J41" s="390"/>
    </row>
    <row r="42" spans="2:10" ht="19.5" customHeight="1">
      <c r="B42" s="559" t="s">
        <v>604</v>
      </c>
      <c r="C42" s="544"/>
      <c r="D42" s="545"/>
      <c r="E42" s="442">
        <f>E10+E11+E12+E13+E14+E15+E16+E17+E29+E35+E36+E38</f>
        <v>19308698</v>
      </c>
      <c r="F42" s="390">
        <f>F10+F11+F12+F13+F14+F15+F16+F17+F29+F35+F36+F38</f>
        <v>0</v>
      </c>
      <c r="G42" s="390">
        <f>E42+F42</f>
        <v>19308698</v>
      </c>
      <c r="H42" s="390">
        <f>H10+H11+H12+H13+H14+H15+H16+H17+H29+H35+H36+H38</f>
        <v>4310960.05</v>
      </c>
      <c r="I42" s="390">
        <f>I10+I11+I12+I13+I14+I15+I16+I17+I29+I35+I36+I38</f>
        <v>4310960.05</v>
      </c>
      <c r="J42" s="390">
        <f>G42-H42</f>
        <v>14997737.949999999</v>
      </c>
    </row>
    <row r="43" spans="2:10">
      <c r="B43" s="543" t="s">
        <v>243</v>
      </c>
      <c r="C43" s="544"/>
      <c r="D43" s="545"/>
      <c r="E43" s="280"/>
      <c r="F43" s="280"/>
      <c r="G43" s="280"/>
      <c r="H43" s="280"/>
      <c r="I43" s="280"/>
      <c r="J43" s="280">
        <f>G43-H43</f>
        <v>0</v>
      </c>
    </row>
    <row r="44" spans="2:10" ht="8.1" customHeight="1">
      <c r="B44" s="277"/>
      <c r="C44" s="278"/>
      <c r="D44" s="279"/>
      <c r="E44" s="280"/>
      <c r="F44" s="280"/>
      <c r="G44" s="274"/>
      <c r="H44" s="280"/>
      <c r="I44" s="280"/>
      <c r="J44" s="274"/>
    </row>
    <row r="45" spans="2:10">
      <c r="B45" s="543" t="s">
        <v>244</v>
      </c>
      <c r="C45" s="544"/>
      <c r="D45" s="545"/>
      <c r="E45" s="280"/>
      <c r="F45" s="280"/>
      <c r="G45" s="274"/>
      <c r="H45" s="273"/>
      <c r="I45" s="273"/>
      <c r="J45" s="274"/>
    </row>
    <row r="46" spans="2:10">
      <c r="B46" s="272"/>
      <c r="C46" s="549" t="s">
        <v>245</v>
      </c>
      <c r="D46" s="550"/>
      <c r="E46" s="280">
        <f>E47+E48+E49+E50+E51+E52+E53+E54</f>
        <v>0</v>
      </c>
      <c r="F46" s="280">
        <f>F47+F48+F49+F50+F51+F52+F53+F54</f>
        <v>0</v>
      </c>
      <c r="G46" s="280">
        <f>E46+F46</f>
        <v>0</v>
      </c>
      <c r="H46" s="280">
        <f>H47+H48+H49+H50+H51+H52+H53+H54</f>
        <v>0</v>
      </c>
      <c r="I46" s="280">
        <f>I47+I48+I49+I50+I51+I52+I53+I54</f>
        <v>0</v>
      </c>
      <c r="J46" s="280">
        <f>G46-H46</f>
        <v>0</v>
      </c>
    </row>
    <row r="47" spans="2:10" ht="11.1" customHeight="1">
      <c r="B47" s="272"/>
      <c r="C47" s="275"/>
      <c r="D47" s="276" t="s">
        <v>246</v>
      </c>
      <c r="E47" s="273">
        <v>0</v>
      </c>
      <c r="F47" s="273">
        <v>0</v>
      </c>
      <c r="G47" s="280">
        <f t="shared" ref="G47:G54" si="2">E47+F47</f>
        <v>0</v>
      </c>
      <c r="H47" s="273">
        <v>0</v>
      </c>
      <c r="I47" s="273">
        <v>0</v>
      </c>
      <c r="J47" s="280">
        <f t="shared" ref="J47:J54" si="3">G47-H47</f>
        <v>0</v>
      </c>
    </row>
    <row r="48" spans="2:10" ht="11.1" customHeight="1">
      <c r="B48" s="272"/>
      <c r="C48" s="275"/>
      <c r="D48" s="276" t="s">
        <v>247</v>
      </c>
      <c r="E48" s="273">
        <v>0</v>
      </c>
      <c r="F48" s="273">
        <v>0</v>
      </c>
      <c r="G48" s="280">
        <f t="shared" si="2"/>
        <v>0</v>
      </c>
      <c r="H48" s="273">
        <v>0</v>
      </c>
      <c r="I48" s="273">
        <v>0</v>
      </c>
      <c r="J48" s="280">
        <f t="shared" si="3"/>
        <v>0</v>
      </c>
    </row>
    <row r="49" spans="2:10" ht="11.1" customHeight="1">
      <c r="B49" s="272"/>
      <c r="C49" s="275"/>
      <c r="D49" s="276" t="s">
        <v>248</v>
      </c>
      <c r="E49" s="273">
        <v>0</v>
      </c>
      <c r="F49" s="273">
        <v>0</v>
      </c>
      <c r="G49" s="280">
        <f t="shared" si="2"/>
        <v>0</v>
      </c>
      <c r="H49" s="273">
        <v>0</v>
      </c>
      <c r="I49" s="273">
        <v>0</v>
      </c>
      <c r="J49" s="280">
        <f t="shared" si="3"/>
        <v>0</v>
      </c>
    </row>
    <row r="50" spans="2:10" ht="22.5">
      <c r="B50" s="272"/>
      <c r="C50" s="275"/>
      <c r="D50" s="276" t="s">
        <v>249</v>
      </c>
      <c r="E50" s="273">
        <v>0</v>
      </c>
      <c r="F50" s="273">
        <v>0</v>
      </c>
      <c r="G50" s="280">
        <f t="shared" si="2"/>
        <v>0</v>
      </c>
      <c r="H50" s="273">
        <v>0</v>
      </c>
      <c r="I50" s="273">
        <v>0</v>
      </c>
      <c r="J50" s="280">
        <f t="shared" si="3"/>
        <v>0</v>
      </c>
    </row>
    <row r="51" spans="2:10" ht="11.1" customHeight="1">
      <c r="B51" s="272"/>
      <c r="C51" s="275"/>
      <c r="D51" s="276" t="s">
        <v>250</v>
      </c>
      <c r="E51" s="273">
        <v>0</v>
      </c>
      <c r="F51" s="273">
        <v>0</v>
      </c>
      <c r="G51" s="280">
        <f>E51+F51</f>
        <v>0</v>
      </c>
      <c r="H51" s="273">
        <v>0</v>
      </c>
      <c r="I51" s="273">
        <v>0</v>
      </c>
      <c r="J51" s="280">
        <f t="shared" si="3"/>
        <v>0</v>
      </c>
    </row>
    <row r="52" spans="2:10" ht="11.1" customHeight="1">
      <c r="B52" s="272"/>
      <c r="C52" s="275"/>
      <c r="D52" s="276" t="s">
        <v>251</v>
      </c>
      <c r="E52" s="273">
        <v>0</v>
      </c>
      <c r="F52" s="273">
        <v>0</v>
      </c>
      <c r="G52" s="280">
        <f t="shared" si="2"/>
        <v>0</v>
      </c>
      <c r="H52" s="273">
        <v>0</v>
      </c>
      <c r="I52" s="273">
        <v>0</v>
      </c>
      <c r="J52" s="280">
        <f t="shared" si="3"/>
        <v>0</v>
      </c>
    </row>
    <row r="53" spans="2:10" ht="22.5">
      <c r="B53" s="272"/>
      <c r="C53" s="275"/>
      <c r="D53" s="276" t="s">
        <v>252</v>
      </c>
      <c r="E53" s="273">
        <v>0</v>
      </c>
      <c r="F53" s="273">
        <v>0</v>
      </c>
      <c r="G53" s="280">
        <f t="shared" si="2"/>
        <v>0</v>
      </c>
      <c r="H53" s="273">
        <v>0</v>
      </c>
      <c r="I53" s="273">
        <v>0</v>
      </c>
      <c r="J53" s="280">
        <f t="shared" si="3"/>
        <v>0</v>
      </c>
    </row>
    <row r="54" spans="2:10" ht="18" customHeight="1">
      <c r="B54" s="272"/>
      <c r="C54" s="275"/>
      <c r="D54" s="276" t="s">
        <v>253</v>
      </c>
      <c r="E54" s="273">
        <v>0</v>
      </c>
      <c r="F54" s="273">
        <v>0</v>
      </c>
      <c r="G54" s="280">
        <f t="shared" si="2"/>
        <v>0</v>
      </c>
      <c r="H54" s="273">
        <v>0</v>
      </c>
      <c r="I54" s="273">
        <v>0</v>
      </c>
      <c r="J54" s="280">
        <f t="shared" si="3"/>
        <v>0</v>
      </c>
    </row>
    <row r="55" spans="2:10" ht="11.1" customHeight="1">
      <c r="B55" s="272"/>
      <c r="C55" s="549" t="s">
        <v>254</v>
      </c>
      <c r="D55" s="550"/>
      <c r="E55" s="280">
        <f>E56+E57+E58+E59</f>
        <v>0</v>
      </c>
      <c r="F55" s="280">
        <f>F56+F57+F58+F59</f>
        <v>0</v>
      </c>
      <c r="G55" s="280">
        <f t="shared" ref="G55:G64" si="4">E55+F55</f>
        <v>0</v>
      </c>
      <c r="H55" s="280">
        <f>H56+H57+H58+H59</f>
        <v>0</v>
      </c>
      <c r="I55" s="280">
        <f>I56+I57+I58+I59</f>
        <v>0</v>
      </c>
      <c r="J55" s="280">
        <f>G55-H55</f>
        <v>0</v>
      </c>
    </row>
    <row r="56" spans="2:10" ht="11.1" customHeight="1">
      <c r="B56" s="272"/>
      <c r="C56" s="275"/>
      <c r="D56" s="276" t="s">
        <v>255</v>
      </c>
      <c r="E56" s="273">
        <v>0</v>
      </c>
      <c r="F56" s="273">
        <v>0</v>
      </c>
      <c r="G56" s="280">
        <f t="shared" si="4"/>
        <v>0</v>
      </c>
      <c r="H56" s="273">
        <v>0</v>
      </c>
      <c r="I56" s="273">
        <v>0</v>
      </c>
      <c r="J56" s="280">
        <f t="shared" ref="J56:J76" si="5">G56-H56</f>
        <v>0</v>
      </c>
    </row>
    <row r="57" spans="2:10" ht="11.1" customHeight="1">
      <c r="B57" s="272"/>
      <c r="C57" s="275"/>
      <c r="D57" s="276" t="s">
        <v>256</v>
      </c>
      <c r="E57" s="273">
        <v>0</v>
      </c>
      <c r="F57" s="273">
        <v>0</v>
      </c>
      <c r="G57" s="280">
        <f t="shared" si="4"/>
        <v>0</v>
      </c>
      <c r="H57" s="273">
        <v>0</v>
      </c>
      <c r="I57" s="273">
        <v>0</v>
      </c>
      <c r="J57" s="280">
        <f t="shared" si="5"/>
        <v>0</v>
      </c>
    </row>
    <row r="58" spans="2:10" ht="11.1" customHeight="1">
      <c r="B58" s="272"/>
      <c r="C58" s="275"/>
      <c r="D58" s="276" t="s">
        <v>257</v>
      </c>
      <c r="E58" s="273">
        <v>0</v>
      </c>
      <c r="F58" s="273">
        <v>0</v>
      </c>
      <c r="G58" s="280">
        <f t="shared" si="4"/>
        <v>0</v>
      </c>
      <c r="H58" s="273">
        <v>0</v>
      </c>
      <c r="I58" s="273">
        <v>0</v>
      </c>
      <c r="J58" s="280">
        <f t="shared" si="5"/>
        <v>0</v>
      </c>
    </row>
    <row r="59" spans="2:10" ht="11.1" customHeight="1">
      <c r="B59" s="272"/>
      <c r="C59" s="275"/>
      <c r="D59" s="276" t="s">
        <v>258</v>
      </c>
      <c r="E59" s="273">
        <v>0</v>
      </c>
      <c r="F59" s="273">
        <v>0</v>
      </c>
      <c r="G59" s="280">
        <f t="shared" si="4"/>
        <v>0</v>
      </c>
      <c r="H59" s="273">
        <v>0</v>
      </c>
      <c r="I59" s="273">
        <v>0</v>
      </c>
      <c r="J59" s="280">
        <f t="shared" si="5"/>
        <v>0</v>
      </c>
    </row>
    <row r="60" spans="2:10">
      <c r="B60" s="272"/>
      <c r="C60" s="549" t="s">
        <v>259</v>
      </c>
      <c r="D60" s="550"/>
      <c r="E60" s="280">
        <f>E61+E62</f>
        <v>0</v>
      </c>
      <c r="F60" s="280">
        <f>F61+F62</f>
        <v>0</v>
      </c>
      <c r="G60" s="280">
        <f t="shared" si="4"/>
        <v>0</v>
      </c>
      <c r="H60" s="281">
        <f>H61+H62</f>
        <v>0</v>
      </c>
      <c r="I60" s="281">
        <f>I61+I62</f>
        <v>0</v>
      </c>
      <c r="J60" s="280">
        <f t="shared" si="5"/>
        <v>0</v>
      </c>
    </row>
    <row r="61" spans="2:10" ht="20.25" customHeight="1">
      <c r="B61" s="272"/>
      <c r="C61" s="275"/>
      <c r="D61" s="276" t="s">
        <v>260</v>
      </c>
      <c r="E61" s="273">
        <v>0</v>
      </c>
      <c r="F61" s="273">
        <v>0</v>
      </c>
      <c r="G61" s="280">
        <f t="shared" si="4"/>
        <v>0</v>
      </c>
      <c r="H61" s="273">
        <v>0</v>
      </c>
      <c r="I61" s="273">
        <v>0</v>
      </c>
      <c r="J61" s="280">
        <f t="shared" si="5"/>
        <v>0</v>
      </c>
    </row>
    <row r="62" spans="2:10">
      <c r="B62" s="272"/>
      <c r="C62" s="275"/>
      <c r="D62" s="276" t="s">
        <v>261</v>
      </c>
      <c r="E62" s="273">
        <v>0</v>
      </c>
      <c r="F62" s="273">
        <v>0</v>
      </c>
      <c r="G62" s="280">
        <f t="shared" si="4"/>
        <v>0</v>
      </c>
      <c r="H62" s="273">
        <v>0</v>
      </c>
      <c r="I62" s="273">
        <v>0</v>
      </c>
      <c r="J62" s="280">
        <f t="shared" si="5"/>
        <v>0</v>
      </c>
    </row>
    <row r="63" spans="2:10" ht="11.1" customHeight="1">
      <c r="B63" s="272"/>
      <c r="C63" s="549" t="s">
        <v>262</v>
      </c>
      <c r="D63" s="550"/>
      <c r="E63" s="273">
        <v>0</v>
      </c>
      <c r="F63" s="273">
        <v>0</v>
      </c>
      <c r="G63" s="280">
        <f t="shared" si="4"/>
        <v>0</v>
      </c>
      <c r="H63" s="273">
        <v>0</v>
      </c>
      <c r="I63" s="273">
        <v>0</v>
      </c>
      <c r="J63" s="280">
        <f t="shared" si="5"/>
        <v>0</v>
      </c>
    </row>
    <row r="64" spans="2:10" ht="11.1" customHeight="1">
      <c r="B64" s="272"/>
      <c r="C64" s="549" t="s">
        <v>263</v>
      </c>
      <c r="D64" s="550"/>
      <c r="E64" s="273">
        <v>0</v>
      </c>
      <c r="F64" s="273">
        <v>0</v>
      </c>
      <c r="G64" s="280">
        <f t="shared" si="4"/>
        <v>0</v>
      </c>
      <c r="H64" s="273">
        <v>0</v>
      </c>
      <c r="I64" s="273">
        <v>0</v>
      </c>
      <c r="J64" s="280">
        <f t="shared" si="5"/>
        <v>0</v>
      </c>
    </row>
    <row r="65" spans="2:10" ht="8.1" customHeight="1">
      <c r="B65" s="277"/>
      <c r="C65" s="554"/>
      <c r="D65" s="555"/>
      <c r="E65" s="280"/>
      <c r="F65" s="280"/>
      <c r="G65" s="280"/>
      <c r="H65" s="273">
        <v>0</v>
      </c>
      <c r="I65" s="273">
        <v>0</v>
      </c>
      <c r="J65" s="280"/>
    </row>
    <row r="66" spans="2:10">
      <c r="B66" s="543" t="s">
        <v>264</v>
      </c>
      <c r="C66" s="544"/>
      <c r="D66" s="545"/>
      <c r="E66" s="280">
        <f>E46+E55+E60+E63+E64</f>
        <v>0</v>
      </c>
      <c r="F66" s="280">
        <f>F46+F55+F60+F63+F64</f>
        <v>0</v>
      </c>
      <c r="G66" s="280">
        <f>E66+F66</f>
        <v>0</v>
      </c>
      <c r="H66" s="281">
        <f>H46+H55+H60+H63+H64</f>
        <v>0</v>
      </c>
      <c r="I66" s="281">
        <f>I46+I55+I60+I63+I64</f>
        <v>0</v>
      </c>
      <c r="J66" s="280">
        <f t="shared" si="5"/>
        <v>0</v>
      </c>
    </row>
    <row r="67" spans="2:10" ht="8.1" customHeight="1">
      <c r="B67" s="277"/>
      <c r="C67" s="554"/>
      <c r="D67" s="555"/>
      <c r="E67" s="280"/>
      <c r="F67" s="280"/>
      <c r="G67" s="280"/>
      <c r="H67" s="273"/>
      <c r="I67" s="273"/>
      <c r="J67" s="280"/>
    </row>
    <row r="68" spans="2:10">
      <c r="B68" s="543" t="s">
        <v>265</v>
      </c>
      <c r="C68" s="544"/>
      <c r="D68" s="545"/>
      <c r="E68" s="390">
        <f>E69</f>
        <v>0</v>
      </c>
      <c r="F68" s="390">
        <f>F69</f>
        <v>0</v>
      </c>
      <c r="G68" s="390">
        <f>E68+F68</f>
        <v>0</v>
      </c>
      <c r="H68" s="391">
        <f>H69</f>
        <v>0</v>
      </c>
      <c r="I68" s="391">
        <f>I69</f>
        <v>0</v>
      </c>
      <c r="J68" s="390">
        <f>G68-H68</f>
        <v>0</v>
      </c>
    </row>
    <row r="69" spans="2:10" ht="11.1" customHeight="1">
      <c r="B69" s="272"/>
      <c r="C69" s="549" t="s">
        <v>266</v>
      </c>
      <c r="D69" s="550"/>
      <c r="E69" s="389">
        <v>0</v>
      </c>
      <c r="F69" s="389">
        <v>0</v>
      </c>
      <c r="G69" s="390">
        <f>E69+F69</f>
        <v>0</v>
      </c>
      <c r="H69" s="389">
        <v>0</v>
      </c>
      <c r="I69" s="389">
        <v>0</v>
      </c>
      <c r="J69" s="390">
        <f>G69-H69</f>
        <v>0</v>
      </c>
    </row>
    <row r="70" spans="2:10" ht="8.1" customHeight="1">
      <c r="B70" s="277"/>
      <c r="C70" s="554"/>
      <c r="D70" s="555"/>
      <c r="E70" s="391"/>
      <c r="F70" s="391"/>
      <c r="G70" s="391"/>
      <c r="H70" s="391"/>
      <c r="I70" s="391"/>
      <c r="J70" s="390"/>
    </row>
    <row r="71" spans="2:10">
      <c r="B71" s="543" t="s">
        <v>267</v>
      </c>
      <c r="C71" s="544"/>
      <c r="D71" s="545"/>
      <c r="E71" s="390">
        <f>E42+E66+E68</f>
        <v>19308698</v>
      </c>
      <c r="F71" s="390">
        <f>F42+F66+F68</f>
        <v>0</v>
      </c>
      <c r="G71" s="390">
        <f>E71+F71</f>
        <v>19308698</v>
      </c>
      <c r="H71" s="391">
        <f>H42+H66+H68</f>
        <v>4310960.05</v>
      </c>
      <c r="I71" s="391">
        <f>I42+I66+I68</f>
        <v>4310960.05</v>
      </c>
      <c r="J71" s="390">
        <f>G71-H71</f>
        <v>14997737.949999999</v>
      </c>
    </row>
    <row r="72" spans="2:10" ht="8.1" customHeight="1">
      <c r="B72" s="277"/>
      <c r="C72" s="554"/>
      <c r="D72" s="555"/>
      <c r="E72" s="390"/>
      <c r="F72" s="390"/>
      <c r="G72" s="390"/>
      <c r="H72" s="391"/>
      <c r="I72" s="391"/>
      <c r="J72" s="390"/>
    </row>
    <row r="73" spans="2:10">
      <c r="B73" s="272"/>
      <c r="C73" s="544" t="s">
        <v>268</v>
      </c>
      <c r="D73" s="545"/>
      <c r="E73" s="391"/>
      <c r="F73" s="391"/>
      <c r="G73" s="391"/>
      <c r="H73" s="391"/>
      <c r="I73" s="391"/>
      <c r="J73" s="390"/>
    </row>
    <row r="74" spans="2:10" ht="18.75" customHeight="1">
      <c r="B74" s="272"/>
      <c r="C74" s="551" t="s">
        <v>269</v>
      </c>
      <c r="D74" s="560"/>
      <c r="E74" s="389">
        <v>0</v>
      </c>
      <c r="F74" s="389">
        <v>0</v>
      </c>
      <c r="G74" s="390">
        <f>E74+F74</f>
        <v>0</v>
      </c>
      <c r="H74" s="389">
        <v>0</v>
      </c>
      <c r="I74" s="389">
        <v>0</v>
      </c>
      <c r="J74" s="390">
        <f t="shared" si="5"/>
        <v>0</v>
      </c>
    </row>
    <row r="75" spans="2:10" ht="18.75" customHeight="1">
      <c r="B75" s="272"/>
      <c r="C75" s="551" t="s">
        <v>270</v>
      </c>
      <c r="D75" s="560"/>
      <c r="E75" s="273">
        <v>0</v>
      </c>
      <c r="F75" s="273">
        <v>0</v>
      </c>
      <c r="G75" s="280">
        <f>E75+F75</f>
        <v>0</v>
      </c>
      <c r="H75" s="273">
        <v>0</v>
      </c>
      <c r="I75" s="273">
        <v>0</v>
      </c>
      <c r="J75" s="280">
        <f t="shared" si="5"/>
        <v>0</v>
      </c>
    </row>
    <row r="76" spans="2:10">
      <c r="B76" s="272"/>
      <c r="C76" s="544" t="s">
        <v>271</v>
      </c>
      <c r="D76" s="545"/>
      <c r="E76" s="280">
        <f>E74+E75</f>
        <v>0</v>
      </c>
      <c r="F76" s="280">
        <f>F74+F75</f>
        <v>0</v>
      </c>
      <c r="G76" s="280">
        <f>E76+F76</f>
        <v>0</v>
      </c>
      <c r="H76" s="280">
        <f>H74+H75</f>
        <v>0</v>
      </c>
      <c r="I76" s="280">
        <f>I74+I75</f>
        <v>0</v>
      </c>
      <c r="J76" s="280">
        <f t="shared" si="5"/>
        <v>0</v>
      </c>
    </row>
    <row r="77" spans="2:10" ht="8.1" customHeight="1">
      <c r="B77" s="282"/>
      <c r="C77" s="552"/>
      <c r="D77" s="553"/>
      <c r="E77" s="283"/>
      <c r="F77" s="283"/>
      <c r="G77" s="283"/>
      <c r="H77" s="284"/>
      <c r="I77" s="284"/>
      <c r="J77" s="283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1" t="s">
        <v>693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 t="s">
        <v>678</v>
      </c>
      <c r="C88" s="176"/>
      <c r="D88" s="176"/>
      <c r="E88" s="505" t="s">
        <v>679</v>
      </c>
      <c r="F88" s="505"/>
      <c r="G88" s="185"/>
      <c r="H88" s="187"/>
      <c r="I88" s="507" t="s">
        <v>681</v>
      </c>
      <c r="J88" s="507"/>
    </row>
    <row r="89" spans="2:10" ht="12.75" customHeight="1">
      <c r="B89" s="179" t="s">
        <v>683</v>
      </c>
      <c r="C89" s="188"/>
      <c r="D89" s="188"/>
      <c r="E89" s="506" t="s">
        <v>680</v>
      </c>
      <c r="F89" s="506"/>
      <c r="G89" s="196"/>
      <c r="H89" s="189"/>
      <c r="I89" s="508" t="s">
        <v>682</v>
      </c>
      <c r="J89" s="509"/>
    </row>
    <row r="90" spans="2:10" ht="12.75" customHeight="1">
      <c r="B90" s="173" t="s">
        <v>688</v>
      </c>
    </row>
    <row r="93" spans="2:10"/>
  </sheetData>
  <sheetProtection selectLockedCells="1"/>
  <mergeCells count="47"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zoomScale="150" zoomScaleNormal="150" workbookViewId="0">
      <selection activeCell="E11" sqref="E11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2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67" t="s">
        <v>605</v>
      </c>
      <c r="C1" s="567"/>
      <c r="D1" s="567"/>
      <c r="E1" s="567"/>
      <c r="F1" s="567"/>
      <c r="G1" s="567"/>
      <c r="H1" s="567"/>
      <c r="I1" s="567"/>
      <c r="J1" s="1"/>
    </row>
    <row r="2" spans="1:10" customFormat="1" ht="15">
      <c r="A2" s="1"/>
      <c r="B2" s="568" t="s">
        <v>273</v>
      </c>
      <c r="C2" s="568"/>
      <c r="D2" s="568"/>
      <c r="E2" s="568"/>
      <c r="F2" s="568"/>
      <c r="G2" s="568"/>
      <c r="H2" s="568"/>
      <c r="I2" s="568"/>
      <c r="J2" s="1"/>
    </row>
    <row r="3" spans="1:10" ht="12.95" customHeight="1">
      <c r="B3" s="569" t="s">
        <v>677</v>
      </c>
      <c r="C3" s="570"/>
      <c r="D3" s="570"/>
      <c r="E3" s="570"/>
      <c r="F3" s="570"/>
      <c r="G3" s="570"/>
      <c r="H3" s="570"/>
      <c r="I3" s="571"/>
    </row>
    <row r="4" spans="1:10" ht="12.95" customHeight="1">
      <c r="B4" s="572" t="s">
        <v>272</v>
      </c>
      <c r="C4" s="573"/>
      <c r="D4" s="573"/>
      <c r="E4" s="573"/>
      <c r="F4" s="573"/>
      <c r="G4" s="573"/>
      <c r="H4" s="573"/>
      <c r="I4" s="574"/>
    </row>
    <row r="5" spans="1:10" ht="12.95" customHeight="1">
      <c r="B5" s="575" t="s">
        <v>274</v>
      </c>
      <c r="C5" s="576"/>
      <c r="D5" s="576"/>
      <c r="E5" s="576"/>
      <c r="F5" s="576"/>
      <c r="G5" s="576"/>
      <c r="H5" s="576"/>
      <c r="I5" s="577"/>
    </row>
    <row r="6" spans="1:10" ht="12.95" customHeight="1">
      <c r="B6" s="556" t="str">
        <f>+'Formato 5'!B4:J4</f>
        <v>Al 31 de Marzo de 2022</v>
      </c>
      <c r="C6" s="557"/>
      <c r="D6" s="557"/>
      <c r="E6" s="557"/>
      <c r="F6" s="557"/>
      <c r="G6" s="557"/>
      <c r="H6" s="557"/>
      <c r="I6" s="557"/>
      <c r="J6" s="558"/>
    </row>
    <row r="7" spans="1:10" ht="12.95" customHeight="1">
      <c r="B7" s="534" t="s">
        <v>2</v>
      </c>
      <c r="C7" s="535"/>
      <c r="D7" s="535"/>
      <c r="E7" s="535"/>
      <c r="F7" s="535"/>
      <c r="G7" s="535"/>
      <c r="H7" s="535"/>
      <c r="I7" s="536"/>
    </row>
    <row r="8" spans="1:10">
      <c r="B8" s="565" t="s">
        <v>665</v>
      </c>
      <c r="C8" s="565"/>
      <c r="D8" s="565" t="s">
        <v>275</v>
      </c>
      <c r="E8" s="565"/>
      <c r="F8" s="565"/>
      <c r="G8" s="565"/>
      <c r="H8" s="565"/>
      <c r="I8" s="566" t="s">
        <v>661</v>
      </c>
    </row>
    <row r="9" spans="1:10" ht="24" customHeight="1">
      <c r="B9" s="565"/>
      <c r="C9" s="565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66"/>
    </row>
    <row r="10" spans="1:10" s="229" customFormat="1">
      <c r="A10" s="125"/>
      <c r="B10" s="561" t="s">
        <v>279</v>
      </c>
      <c r="C10" s="562"/>
      <c r="D10" s="443">
        <f>D11+D19+D29+D39+D49+D59+D63+D72+D76</f>
        <v>19308698</v>
      </c>
      <c r="E10" s="443">
        <f>E11+E19+E29+E39+E49+E59+E63+E72+E76</f>
        <v>8.1854523159563541E-12</v>
      </c>
      <c r="F10" s="443">
        <f>D10+E10</f>
        <v>19308698</v>
      </c>
      <c r="G10" s="443">
        <f>G11+G19+G29+G39+G49+G59+G63+G72+G76</f>
        <v>5055999.1899999995</v>
      </c>
      <c r="H10" s="443">
        <f>H11+H19+H29+H39+H49+H59+H63+H72+H76</f>
        <v>5055999.1899999995</v>
      </c>
      <c r="I10" s="457">
        <f>F10-G10</f>
        <v>14252698.810000001</v>
      </c>
    </row>
    <row r="11" spans="1:10" s="229" customFormat="1" ht="11.1" customHeight="1">
      <c r="A11" s="125"/>
      <c r="B11" s="563" t="s">
        <v>280</v>
      </c>
      <c r="C11" s="564"/>
      <c r="D11" s="444">
        <f>+D12+D13+D14+D15+D16+D17+D18</f>
        <v>16886221</v>
      </c>
      <c r="E11" s="444">
        <f>SUM(E12:E18)</f>
        <v>8.1854523159563541E-12</v>
      </c>
      <c r="F11" s="338">
        <f t="shared" ref="F11:F74" si="0">D11+E11</f>
        <v>16886221</v>
      </c>
      <c r="G11" s="445">
        <f>SUM(G12:G18)</f>
        <v>3775094.51</v>
      </c>
      <c r="H11" s="445">
        <f>SUM(H12:H18)</f>
        <v>3775094.51</v>
      </c>
      <c r="I11" s="457">
        <f>F11-G11</f>
        <v>13111126.49</v>
      </c>
    </row>
    <row r="12" spans="1:10" s="229" customFormat="1" ht="11.1" customHeight="1">
      <c r="A12" s="125"/>
      <c r="B12" s="427"/>
      <c r="C12" s="428" t="s">
        <v>281</v>
      </c>
      <c r="D12" s="341">
        <v>8232099</v>
      </c>
      <c r="E12" s="341">
        <v>-75031.289999999994</v>
      </c>
      <c r="F12" s="464">
        <f>D12+E12</f>
        <v>8157067.71</v>
      </c>
      <c r="G12" s="341">
        <v>1695783.23</v>
      </c>
      <c r="H12" s="341">
        <f>+G12</f>
        <v>1695783.23</v>
      </c>
      <c r="I12" s="464">
        <f>F12-G12</f>
        <v>6461284.4800000004</v>
      </c>
    </row>
    <row r="13" spans="1:10" s="229" customFormat="1" ht="11.1" customHeight="1">
      <c r="A13" s="125"/>
      <c r="B13" s="427"/>
      <c r="C13" s="428" t="s">
        <v>282</v>
      </c>
      <c r="D13" s="341">
        <v>0</v>
      </c>
      <c r="E13" s="341">
        <v>0</v>
      </c>
      <c r="F13" s="342">
        <f t="shared" si="0"/>
        <v>0</v>
      </c>
      <c r="G13" s="341">
        <v>0</v>
      </c>
      <c r="H13" s="341">
        <v>0</v>
      </c>
      <c r="I13" s="464">
        <f>F13-G13</f>
        <v>0</v>
      </c>
    </row>
    <row r="14" spans="1:10" s="229" customFormat="1" ht="11.1" customHeight="1">
      <c r="A14" s="125"/>
      <c r="B14" s="427"/>
      <c r="C14" s="428" t="s">
        <v>283</v>
      </c>
      <c r="D14" s="341">
        <v>5379669</v>
      </c>
      <c r="E14" s="341">
        <v>29478.99</v>
      </c>
      <c r="F14" s="464">
        <f t="shared" si="0"/>
        <v>5409147.9900000002</v>
      </c>
      <c r="G14" s="341">
        <v>1307934.6599999999</v>
      </c>
      <c r="H14" s="341">
        <f>+G14</f>
        <v>1307934.6599999999</v>
      </c>
      <c r="I14" s="464">
        <f>F14-G14</f>
        <v>4101213.33</v>
      </c>
    </row>
    <row r="15" spans="1:10" s="229" customFormat="1" ht="11.1" customHeight="1">
      <c r="A15" s="125"/>
      <c r="B15" s="427"/>
      <c r="C15" s="428" t="s">
        <v>284</v>
      </c>
      <c r="D15" s="341">
        <v>2074253</v>
      </c>
      <c r="E15" s="341">
        <v>50057.02</v>
      </c>
      <c r="F15" s="464">
        <f t="shared" si="0"/>
        <v>2124310.02</v>
      </c>
      <c r="G15" s="341">
        <v>554988.03</v>
      </c>
      <c r="H15" s="341">
        <f t="shared" ref="H15:H18" si="1">+G15</f>
        <v>554988.03</v>
      </c>
      <c r="I15" s="464">
        <f t="shared" ref="I15:I74" si="2">F15-G15</f>
        <v>1569321.99</v>
      </c>
    </row>
    <row r="16" spans="1:10" s="229" customFormat="1" ht="11.1" customHeight="1">
      <c r="A16" s="125"/>
      <c r="B16" s="427"/>
      <c r="C16" s="428" t="s">
        <v>285</v>
      </c>
      <c r="D16" s="341">
        <v>1200200</v>
      </c>
      <c r="E16" s="341">
        <v>-4504.72</v>
      </c>
      <c r="F16" s="464">
        <f t="shared" si="0"/>
        <v>1195695.28</v>
      </c>
      <c r="G16" s="341">
        <v>216388.59</v>
      </c>
      <c r="H16" s="341">
        <f t="shared" si="1"/>
        <v>216388.59</v>
      </c>
      <c r="I16" s="464">
        <f t="shared" si="2"/>
        <v>979306.69000000006</v>
      </c>
    </row>
    <row r="17" spans="1:9" s="229" customFormat="1" ht="11.1" customHeight="1">
      <c r="A17" s="125"/>
      <c r="B17" s="427"/>
      <c r="C17" s="428" t="s">
        <v>286</v>
      </c>
      <c r="D17" s="341">
        <v>0</v>
      </c>
      <c r="E17" s="341">
        <v>0</v>
      </c>
      <c r="F17" s="342">
        <f t="shared" si="0"/>
        <v>0</v>
      </c>
      <c r="G17" s="341">
        <v>0</v>
      </c>
      <c r="H17" s="341">
        <f t="shared" si="1"/>
        <v>0</v>
      </c>
      <c r="I17" s="464">
        <f t="shared" si="2"/>
        <v>0</v>
      </c>
    </row>
    <row r="18" spans="1:9" s="229" customFormat="1" ht="11.1" customHeight="1">
      <c r="A18" s="125"/>
      <c r="B18" s="427"/>
      <c r="C18" s="428" t="s">
        <v>287</v>
      </c>
      <c r="D18" s="341">
        <v>0</v>
      </c>
      <c r="E18" s="341">
        <v>0</v>
      </c>
      <c r="F18" s="342">
        <f t="shared" si="0"/>
        <v>0</v>
      </c>
      <c r="G18" s="341">
        <v>0</v>
      </c>
      <c r="H18" s="341">
        <f t="shared" si="1"/>
        <v>0</v>
      </c>
      <c r="I18" s="464">
        <f t="shared" si="2"/>
        <v>0</v>
      </c>
    </row>
    <row r="19" spans="1:9" s="229" customFormat="1" ht="11.1" customHeight="1">
      <c r="A19" s="125"/>
      <c r="B19" s="563" t="s">
        <v>288</v>
      </c>
      <c r="C19" s="564"/>
      <c r="D19" s="338">
        <f>D20+D21+D22+D23+D24+D25+D26+D27+D28</f>
        <v>557753</v>
      </c>
      <c r="E19" s="338">
        <f>E20+E21+E22+E23+E24+E25+E26+E27+E28</f>
        <v>0</v>
      </c>
      <c r="F19" s="338">
        <f t="shared" si="0"/>
        <v>557753</v>
      </c>
      <c r="G19" s="338">
        <f>SUM(G20:G28)</f>
        <v>130710.33000000002</v>
      </c>
      <c r="H19" s="338">
        <f>SUM(H20:H28)</f>
        <v>130710.33000000002</v>
      </c>
      <c r="I19" s="457">
        <f t="shared" si="2"/>
        <v>427042.67</v>
      </c>
    </row>
    <row r="20" spans="1:9" s="229" customFormat="1" ht="11.1" customHeight="1">
      <c r="A20" s="125"/>
      <c r="B20" s="427"/>
      <c r="C20" s="428" t="s">
        <v>289</v>
      </c>
      <c r="D20" s="341">
        <v>174534</v>
      </c>
      <c r="E20" s="341">
        <v>20065.63</v>
      </c>
      <c r="F20" s="464">
        <f t="shared" si="0"/>
        <v>194599.63</v>
      </c>
      <c r="G20" s="341">
        <v>61662.61</v>
      </c>
      <c r="H20" s="341">
        <f t="shared" ref="H20:H28" si="3">+G20</f>
        <v>61662.61</v>
      </c>
      <c r="I20" s="464">
        <f t="shared" si="2"/>
        <v>132937.02000000002</v>
      </c>
    </row>
    <row r="21" spans="1:9" s="229" customFormat="1" ht="11.1" customHeight="1">
      <c r="A21" s="125"/>
      <c r="B21" s="427"/>
      <c r="C21" s="428" t="s">
        <v>290</v>
      </c>
      <c r="D21" s="341">
        <v>31864</v>
      </c>
      <c r="E21" s="341">
        <v>0</v>
      </c>
      <c r="F21" s="464">
        <f t="shared" si="0"/>
        <v>31864</v>
      </c>
      <c r="G21" s="341">
        <v>6197.3</v>
      </c>
      <c r="H21" s="341">
        <f t="shared" si="3"/>
        <v>6197.3</v>
      </c>
      <c r="I21" s="464">
        <f t="shared" si="2"/>
        <v>25666.7</v>
      </c>
    </row>
    <row r="22" spans="1:9" s="229" customFormat="1" ht="11.1" customHeight="1">
      <c r="A22" s="125"/>
      <c r="B22" s="427"/>
      <c r="C22" s="428" t="s">
        <v>291</v>
      </c>
      <c r="D22" s="341">
        <v>0</v>
      </c>
      <c r="E22" s="341">
        <v>0</v>
      </c>
      <c r="F22" s="342">
        <f t="shared" si="0"/>
        <v>0</v>
      </c>
      <c r="G22" s="341">
        <v>0</v>
      </c>
      <c r="H22" s="341">
        <f t="shared" si="3"/>
        <v>0</v>
      </c>
      <c r="I22" s="464">
        <f t="shared" si="2"/>
        <v>0</v>
      </c>
    </row>
    <row r="23" spans="1:9" s="229" customFormat="1" ht="11.1" customHeight="1">
      <c r="A23" s="125"/>
      <c r="B23" s="427"/>
      <c r="C23" s="428" t="s">
        <v>292</v>
      </c>
      <c r="D23" s="341">
        <v>88668</v>
      </c>
      <c r="E23" s="341">
        <v>-8098.43</v>
      </c>
      <c r="F23" s="464">
        <f t="shared" si="0"/>
        <v>80569.570000000007</v>
      </c>
      <c r="G23" s="341">
        <v>1643.52</v>
      </c>
      <c r="H23" s="341">
        <f t="shared" si="3"/>
        <v>1643.52</v>
      </c>
      <c r="I23" s="464">
        <f t="shared" si="2"/>
        <v>78926.05</v>
      </c>
    </row>
    <row r="24" spans="1:9" s="229" customFormat="1" ht="11.1" customHeight="1">
      <c r="A24" s="125"/>
      <c r="B24" s="427"/>
      <c r="C24" s="428" t="s">
        <v>293</v>
      </c>
      <c r="D24" s="341">
        <v>4322</v>
      </c>
      <c r="E24" s="341">
        <v>0</v>
      </c>
      <c r="F24" s="342">
        <f t="shared" si="0"/>
        <v>4322</v>
      </c>
      <c r="G24" s="341">
        <v>662.1</v>
      </c>
      <c r="H24" s="341">
        <f t="shared" si="3"/>
        <v>662.1</v>
      </c>
      <c r="I24" s="464">
        <f t="shared" si="2"/>
        <v>3659.9</v>
      </c>
    </row>
    <row r="25" spans="1:9" s="229" customFormat="1" ht="11.1" customHeight="1">
      <c r="A25" s="125"/>
      <c r="B25" s="427"/>
      <c r="C25" s="428" t="s">
        <v>294</v>
      </c>
      <c r="D25" s="341">
        <v>187840</v>
      </c>
      <c r="E25" s="341">
        <v>0</v>
      </c>
      <c r="F25" s="464">
        <f t="shared" si="0"/>
        <v>187840</v>
      </c>
      <c r="G25" s="341">
        <v>48251.16</v>
      </c>
      <c r="H25" s="341">
        <f t="shared" si="3"/>
        <v>48251.16</v>
      </c>
      <c r="I25" s="464">
        <f t="shared" si="2"/>
        <v>139588.84</v>
      </c>
    </row>
    <row r="26" spans="1:9" s="229" customFormat="1" ht="11.1" customHeight="1">
      <c r="A26" s="125"/>
      <c r="B26" s="427"/>
      <c r="C26" s="428" t="s">
        <v>295</v>
      </c>
      <c r="D26" s="341">
        <v>11235</v>
      </c>
      <c r="E26" s="341">
        <v>-10673.25</v>
      </c>
      <c r="F26" s="464">
        <f t="shared" si="0"/>
        <v>561.75</v>
      </c>
      <c r="G26" s="341">
        <v>0</v>
      </c>
      <c r="H26" s="341">
        <f t="shared" si="3"/>
        <v>0</v>
      </c>
      <c r="I26" s="464">
        <f t="shared" si="2"/>
        <v>561.75</v>
      </c>
    </row>
    <row r="27" spans="1:9" s="229" customFormat="1" ht="11.1" customHeight="1">
      <c r="A27" s="125"/>
      <c r="B27" s="427"/>
      <c r="C27" s="428" t="s">
        <v>296</v>
      </c>
      <c r="D27" s="341">
        <v>0</v>
      </c>
      <c r="E27" s="341">
        <v>0</v>
      </c>
      <c r="F27" s="342">
        <f t="shared" si="0"/>
        <v>0</v>
      </c>
      <c r="G27" s="341">
        <v>0</v>
      </c>
      <c r="H27" s="341">
        <f t="shared" si="3"/>
        <v>0</v>
      </c>
      <c r="I27" s="464">
        <f t="shared" si="2"/>
        <v>0</v>
      </c>
    </row>
    <row r="28" spans="1:9" s="229" customFormat="1" ht="11.1" customHeight="1">
      <c r="A28" s="125"/>
      <c r="B28" s="427"/>
      <c r="C28" s="428" t="s">
        <v>297</v>
      </c>
      <c r="D28" s="341">
        <v>59290</v>
      </c>
      <c r="E28" s="341">
        <v>-1293.95</v>
      </c>
      <c r="F28" s="464">
        <f t="shared" si="0"/>
        <v>57996.05</v>
      </c>
      <c r="G28" s="341">
        <v>12293.64</v>
      </c>
      <c r="H28" s="470">
        <f t="shared" si="3"/>
        <v>12293.64</v>
      </c>
      <c r="I28" s="464">
        <f t="shared" si="2"/>
        <v>45702.41</v>
      </c>
    </row>
    <row r="29" spans="1:9" s="229" customFormat="1" ht="11.1" customHeight="1">
      <c r="A29" s="125"/>
      <c r="B29" s="563" t="s">
        <v>298</v>
      </c>
      <c r="C29" s="564"/>
      <c r="D29" s="338">
        <f>D30+D31+D32+D33+D34+D35+D36+D37+D38</f>
        <v>1770839</v>
      </c>
      <c r="E29" s="338">
        <f>E30+E31+E32+E33+E34+E35+E36+E37+E38</f>
        <v>0</v>
      </c>
      <c r="F29" s="457">
        <f t="shared" si="0"/>
        <v>1770839</v>
      </c>
      <c r="G29" s="338">
        <f>SUM(G30:G38)</f>
        <v>666117.90000000014</v>
      </c>
      <c r="H29" s="338">
        <f>SUM(H30:H38)</f>
        <v>666117.90000000014</v>
      </c>
      <c r="I29" s="457">
        <f t="shared" si="2"/>
        <v>1104721.0999999999</v>
      </c>
    </row>
    <row r="30" spans="1:9" s="229" customFormat="1" ht="11.1" customHeight="1">
      <c r="A30" s="125"/>
      <c r="B30" s="427"/>
      <c r="C30" s="428" t="s">
        <v>299</v>
      </c>
      <c r="D30" s="341">
        <v>75378</v>
      </c>
      <c r="E30" s="341">
        <v>770</v>
      </c>
      <c r="F30" s="464">
        <f t="shared" si="0"/>
        <v>76148</v>
      </c>
      <c r="G30" s="341">
        <v>27646.21</v>
      </c>
      <c r="H30" s="341">
        <f t="shared" ref="H30:H38" si="4">+G30</f>
        <v>27646.21</v>
      </c>
      <c r="I30" s="464">
        <f t="shared" si="2"/>
        <v>48501.79</v>
      </c>
    </row>
    <row r="31" spans="1:9" s="229" customFormat="1" ht="11.1" customHeight="1">
      <c r="A31" s="125"/>
      <c r="B31" s="427"/>
      <c r="C31" s="428" t="s">
        <v>300</v>
      </c>
      <c r="D31" s="341">
        <v>20500</v>
      </c>
      <c r="E31" s="341">
        <v>0</v>
      </c>
      <c r="F31" s="464">
        <f t="shared" si="0"/>
        <v>20500</v>
      </c>
      <c r="G31" s="341">
        <v>0</v>
      </c>
      <c r="H31" s="341">
        <f t="shared" si="4"/>
        <v>0</v>
      </c>
      <c r="I31" s="464">
        <f t="shared" si="2"/>
        <v>20500</v>
      </c>
    </row>
    <row r="32" spans="1:9" s="229" customFormat="1" ht="11.1" customHeight="1">
      <c r="A32" s="125"/>
      <c r="B32" s="376"/>
      <c r="C32" s="377" t="s">
        <v>301</v>
      </c>
      <c r="D32" s="341">
        <v>1005421</v>
      </c>
      <c r="E32" s="341">
        <v>0</v>
      </c>
      <c r="F32" s="464">
        <f t="shared" si="0"/>
        <v>1005421</v>
      </c>
      <c r="G32" s="341">
        <v>303703.03000000003</v>
      </c>
      <c r="H32" s="341">
        <f t="shared" si="4"/>
        <v>303703.03000000003</v>
      </c>
      <c r="I32" s="464">
        <f t="shared" si="2"/>
        <v>701717.97</v>
      </c>
    </row>
    <row r="33" spans="1:9" s="229" customFormat="1" ht="11.1" customHeight="1">
      <c r="A33" s="125"/>
      <c r="B33" s="376"/>
      <c r="C33" s="377" t="s">
        <v>302</v>
      </c>
      <c r="D33" s="341">
        <v>91973</v>
      </c>
      <c r="E33" s="341">
        <v>4561.2</v>
      </c>
      <c r="F33" s="342">
        <f>D33+E33</f>
        <v>96534.2</v>
      </c>
      <c r="G33" s="341">
        <v>27225.38</v>
      </c>
      <c r="H33" s="341">
        <f t="shared" si="4"/>
        <v>27225.38</v>
      </c>
      <c r="I33" s="464">
        <f t="shared" si="2"/>
        <v>69308.819999999992</v>
      </c>
    </row>
    <row r="34" spans="1:9" s="229" customFormat="1" ht="11.1" customHeight="1">
      <c r="A34" s="125"/>
      <c r="B34" s="376"/>
      <c r="C34" s="377" t="s">
        <v>303</v>
      </c>
      <c r="D34" s="341">
        <v>303035</v>
      </c>
      <c r="E34" s="341">
        <v>-2850</v>
      </c>
      <c r="F34" s="342">
        <f>D34+E34</f>
        <v>300185</v>
      </c>
      <c r="G34" s="341">
        <v>159129.60000000001</v>
      </c>
      <c r="H34" s="341">
        <f t="shared" si="4"/>
        <v>159129.60000000001</v>
      </c>
      <c r="I34" s="464">
        <f t="shared" si="2"/>
        <v>141055.4</v>
      </c>
    </row>
    <row r="35" spans="1:9" s="229" customFormat="1" ht="11.1" customHeight="1">
      <c r="A35" s="125"/>
      <c r="B35" s="376"/>
      <c r="C35" s="377" t="s">
        <v>304</v>
      </c>
      <c r="D35" s="341">
        <v>11924</v>
      </c>
      <c r="E35" s="341">
        <v>2320</v>
      </c>
      <c r="F35" s="342">
        <f>D35+E35</f>
        <v>14244</v>
      </c>
      <c r="G35" s="341">
        <v>6120</v>
      </c>
      <c r="H35" s="341">
        <f t="shared" si="4"/>
        <v>6120</v>
      </c>
      <c r="I35" s="464">
        <f t="shared" si="2"/>
        <v>8124</v>
      </c>
    </row>
    <row r="36" spans="1:9" s="229" customFormat="1" ht="11.1" customHeight="1">
      <c r="A36" s="125"/>
      <c r="B36" s="376"/>
      <c r="C36" s="377" t="s">
        <v>305</v>
      </c>
      <c r="D36" s="341">
        <v>20086</v>
      </c>
      <c r="E36" s="341">
        <v>-2836</v>
      </c>
      <c r="F36" s="342">
        <f t="shared" si="0"/>
        <v>17250</v>
      </c>
      <c r="G36" s="341">
        <v>3551</v>
      </c>
      <c r="H36" s="341">
        <f t="shared" si="4"/>
        <v>3551</v>
      </c>
      <c r="I36" s="464">
        <f t="shared" si="2"/>
        <v>13699</v>
      </c>
    </row>
    <row r="37" spans="1:9" s="229" customFormat="1" ht="11.1" customHeight="1">
      <c r="A37" s="125"/>
      <c r="B37" s="376"/>
      <c r="C37" s="377" t="s">
        <v>306</v>
      </c>
      <c r="D37" s="341">
        <v>15066</v>
      </c>
      <c r="E37" s="341">
        <v>-3755.35</v>
      </c>
      <c r="F37" s="464">
        <f t="shared" si="0"/>
        <v>11310.65</v>
      </c>
      <c r="G37" s="341">
        <v>0</v>
      </c>
      <c r="H37" s="341">
        <f t="shared" si="4"/>
        <v>0</v>
      </c>
      <c r="I37" s="464">
        <f t="shared" si="2"/>
        <v>11310.65</v>
      </c>
    </row>
    <row r="38" spans="1:9" s="229" customFormat="1" ht="11.1" customHeight="1">
      <c r="A38" s="125"/>
      <c r="B38" s="376"/>
      <c r="C38" s="377" t="s">
        <v>307</v>
      </c>
      <c r="D38" s="341">
        <v>227456</v>
      </c>
      <c r="E38" s="341">
        <v>1790.15</v>
      </c>
      <c r="F38" s="342">
        <f t="shared" si="0"/>
        <v>229246.15</v>
      </c>
      <c r="G38" s="341">
        <v>138742.68</v>
      </c>
      <c r="H38" s="341">
        <f t="shared" si="4"/>
        <v>138742.68</v>
      </c>
      <c r="I38" s="464">
        <f t="shared" si="2"/>
        <v>90503.47</v>
      </c>
    </row>
    <row r="39" spans="1:9" s="229" customFormat="1" ht="11.1" customHeight="1">
      <c r="A39" s="125"/>
      <c r="B39" s="563" t="s">
        <v>308</v>
      </c>
      <c r="C39" s="564"/>
      <c r="D39" s="338">
        <f>D40+D41+D42+D43+D44+D45+D46+D47+D48</f>
        <v>0</v>
      </c>
      <c r="E39" s="338">
        <f>E40+E41+E42+E43+E44+E45+E46+E47+E48</f>
        <v>0</v>
      </c>
      <c r="F39" s="338">
        <f t="shared" si="0"/>
        <v>0</v>
      </c>
      <c r="G39" s="338">
        <f>SUM(G40:G48)</f>
        <v>0</v>
      </c>
      <c r="H39" s="338">
        <f>SUM(H40:H48)</f>
        <v>0</v>
      </c>
      <c r="I39" s="457">
        <f t="shared" si="2"/>
        <v>0</v>
      </c>
    </row>
    <row r="40" spans="1:9" s="229" customFormat="1" ht="11.1" customHeight="1">
      <c r="A40" s="125"/>
      <c r="B40" s="376"/>
      <c r="C40" s="377" t="s">
        <v>309</v>
      </c>
      <c r="D40" s="341">
        <v>0</v>
      </c>
      <c r="E40" s="341">
        <v>0</v>
      </c>
      <c r="F40" s="342">
        <f t="shared" si="0"/>
        <v>0</v>
      </c>
      <c r="G40" s="341">
        <v>0</v>
      </c>
      <c r="H40" s="341">
        <v>0</v>
      </c>
      <c r="I40" s="464">
        <f t="shared" si="2"/>
        <v>0</v>
      </c>
    </row>
    <row r="41" spans="1:9" s="229" customFormat="1" ht="11.1" customHeight="1">
      <c r="A41" s="125"/>
      <c r="B41" s="376"/>
      <c r="C41" s="377" t="s">
        <v>310</v>
      </c>
      <c r="D41" s="341">
        <v>0</v>
      </c>
      <c r="E41" s="341">
        <v>0</v>
      </c>
      <c r="F41" s="342">
        <f t="shared" si="0"/>
        <v>0</v>
      </c>
      <c r="G41" s="341">
        <v>0</v>
      </c>
      <c r="H41" s="341">
        <v>0</v>
      </c>
      <c r="I41" s="464">
        <f t="shared" si="2"/>
        <v>0</v>
      </c>
    </row>
    <row r="42" spans="1:9" s="229" customFormat="1" ht="11.1" customHeight="1">
      <c r="A42" s="125"/>
      <c r="B42" s="376"/>
      <c r="C42" s="377" t="s">
        <v>311</v>
      </c>
      <c r="D42" s="341">
        <v>0</v>
      </c>
      <c r="E42" s="341">
        <v>0</v>
      </c>
      <c r="F42" s="342">
        <f t="shared" si="0"/>
        <v>0</v>
      </c>
      <c r="G42" s="341">
        <v>0</v>
      </c>
      <c r="H42" s="341">
        <v>0</v>
      </c>
      <c r="I42" s="464">
        <f t="shared" si="2"/>
        <v>0</v>
      </c>
    </row>
    <row r="43" spans="1:9" s="229" customFormat="1" ht="11.1" customHeight="1">
      <c r="A43" s="125"/>
      <c r="B43" s="376"/>
      <c r="C43" s="377" t="s">
        <v>312</v>
      </c>
      <c r="D43" s="341">
        <v>0</v>
      </c>
      <c r="E43" s="341">
        <v>0</v>
      </c>
      <c r="F43" s="342">
        <f t="shared" si="0"/>
        <v>0</v>
      </c>
      <c r="G43" s="341">
        <v>0</v>
      </c>
      <c r="H43" s="341">
        <v>0</v>
      </c>
      <c r="I43" s="464">
        <f t="shared" si="2"/>
        <v>0</v>
      </c>
    </row>
    <row r="44" spans="1:9" s="229" customFormat="1" ht="11.1" customHeight="1">
      <c r="A44" s="125"/>
      <c r="B44" s="376"/>
      <c r="C44" s="377" t="s">
        <v>313</v>
      </c>
      <c r="D44" s="341">
        <v>0</v>
      </c>
      <c r="E44" s="341">
        <v>0</v>
      </c>
      <c r="F44" s="342">
        <f t="shared" si="0"/>
        <v>0</v>
      </c>
      <c r="G44" s="341">
        <v>0</v>
      </c>
      <c r="H44" s="341">
        <v>0</v>
      </c>
      <c r="I44" s="464">
        <f t="shared" si="2"/>
        <v>0</v>
      </c>
    </row>
    <row r="45" spans="1:9" s="229" customFormat="1" ht="11.1" customHeight="1">
      <c r="A45" s="125"/>
      <c r="B45" s="376"/>
      <c r="C45" s="377" t="s">
        <v>314</v>
      </c>
      <c r="D45" s="341">
        <v>0</v>
      </c>
      <c r="E45" s="341">
        <v>0</v>
      </c>
      <c r="F45" s="342">
        <f t="shared" si="0"/>
        <v>0</v>
      </c>
      <c r="G45" s="341">
        <v>0</v>
      </c>
      <c r="H45" s="341">
        <v>0</v>
      </c>
      <c r="I45" s="464">
        <f t="shared" si="2"/>
        <v>0</v>
      </c>
    </row>
    <row r="46" spans="1:9" s="229" customFormat="1" ht="11.1" customHeight="1">
      <c r="A46" s="125"/>
      <c r="B46" s="376"/>
      <c r="C46" s="377" t="s">
        <v>315</v>
      </c>
      <c r="D46" s="341">
        <v>0</v>
      </c>
      <c r="E46" s="341">
        <v>0</v>
      </c>
      <c r="F46" s="342">
        <f t="shared" si="0"/>
        <v>0</v>
      </c>
      <c r="G46" s="341">
        <v>0</v>
      </c>
      <c r="H46" s="341">
        <v>0</v>
      </c>
      <c r="I46" s="464">
        <f t="shared" si="2"/>
        <v>0</v>
      </c>
    </row>
    <row r="47" spans="1:9" s="229" customFormat="1" ht="11.1" customHeight="1">
      <c r="A47" s="125"/>
      <c r="B47" s="376"/>
      <c r="C47" s="377" t="s">
        <v>316</v>
      </c>
      <c r="D47" s="341">
        <v>0</v>
      </c>
      <c r="E47" s="341">
        <v>0</v>
      </c>
      <c r="F47" s="342">
        <f t="shared" si="0"/>
        <v>0</v>
      </c>
      <c r="G47" s="341">
        <v>0</v>
      </c>
      <c r="H47" s="341">
        <v>0</v>
      </c>
      <c r="I47" s="464">
        <f t="shared" si="2"/>
        <v>0</v>
      </c>
    </row>
    <row r="48" spans="1:9" s="229" customFormat="1" ht="11.1" customHeight="1">
      <c r="A48" s="125"/>
      <c r="B48" s="376"/>
      <c r="C48" s="377" t="s">
        <v>317</v>
      </c>
      <c r="D48" s="341">
        <v>0</v>
      </c>
      <c r="E48" s="341">
        <v>0</v>
      </c>
      <c r="F48" s="342">
        <f t="shared" si="0"/>
        <v>0</v>
      </c>
      <c r="G48" s="341">
        <v>0</v>
      </c>
      <c r="H48" s="341">
        <v>0</v>
      </c>
      <c r="I48" s="464">
        <f t="shared" si="2"/>
        <v>0</v>
      </c>
    </row>
    <row r="49" spans="1:9" s="229" customFormat="1" ht="11.1" customHeight="1">
      <c r="A49" s="125"/>
      <c r="B49" s="563" t="s">
        <v>318</v>
      </c>
      <c r="C49" s="564"/>
      <c r="D49" s="338">
        <f>D50+D51+D52+D53+D54+D55+D56+D57+D58</f>
        <v>93885</v>
      </c>
      <c r="E49" s="338">
        <f>E50+E51+E52+E53+E54+E55+E56+E57+E58</f>
        <v>0</v>
      </c>
      <c r="F49" s="457">
        <f t="shared" si="0"/>
        <v>93885</v>
      </c>
      <c r="G49" s="338">
        <f>SUM(G50:G58)</f>
        <v>19012.349999999999</v>
      </c>
      <c r="H49" s="338">
        <f>SUM(H50:H58)</f>
        <v>19012.349999999999</v>
      </c>
      <c r="I49" s="457">
        <f t="shared" si="2"/>
        <v>74872.649999999994</v>
      </c>
    </row>
    <row r="50" spans="1:9" s="229" customFormat="1" ht="11.1" customHeight="1">
      <c r="A50" s="125"/>
      <c r="B50" s="376"/>
      <c r="C50" s="377" t="s">
        <v>319</v>
      </c>
      <c r="D50" s="341">
        <v>20013</v>
      </c>
      <c r="E50" s="341">
        <v>0</v>
      </c>
      <c r="F50" s="342">
        <f t="shared" si="0"/>
        <v>20013</v>
      </c>
      <c r="G50" s="341">
        <v>19012.349999999999</v>
      </c>
      <c r="H50" s="341">
        <f t="shared" ref="H50:H51" si="5">+G50</f>
        <v>19012.349999999999</v>
      </c>
      <c r="I50" s="464">
        <f t="shared" si="2"/>
        <v>1000.6500000000015</v>
      </c>
    </row>
    <row r="51" spans="1:9" s="229" customFormat="1" ht="11.1" customHeight="1">
      <c r="A51" s="125"/>
      <c r="B51" s="376"/>
      <c r="C51" s="377" t="s">
        <v>320</v>
      </c>
      <c r="D51" s="341">
        <v>0</v>
      </c>
      <c r="E51" s="341">
        <v>0</v>
      </c>
      <c r="F51" s="342">
        <f t="shared" si="0"/>
        <v>0</v>
      </c>
      <c r="G51" s="341">
        <v>0</v>
      </c>
      <c r="H51" s="341">
        <f t="shared" si="5"/>
        <v>0</v>
      </c>
      <c r="I51" s="464">
        <f t="shared" si="2"/>
        <v>0</v>
      </c>
    </row>
    <row r="52" spans="1:9" s="229" customFormat="1" ht="11.1" customHeight="1">
      <c r="A52" s="125"/>
      <c r="B52" s="376"/>
      <c r="C52" s="377" t="s">
        <v>321</v>
      </c>
      <c r="D52" s="341">
        <v>0</v>
      </c>
      <c r="E52" s="341">
        <v>0</v>
      </c>
      <c r="F52" s="342">
        <f t="shared" si="0"/>
        <v>0</v>
      </c>
      <c r="G52" s="341">
        <v>0</v>
      </c>
      <c r="H52" s="341">
        <v>0</v>
      </c>
      <c r="I52" s="464">
        <f t="shared" si="2"/>
        <v>0</v>
      </c>
    </row>
    <row r="53" spans="1:9" s="229" customFormat="1" ht="11.1" customHeight="1">
      <c r="A53" s="125"/>
      <c r="B53" s="376"/>
      <c r="C53" s="377" t="s">
        <v>322</v>
      </c>
      <c r="D53" s="341">
        <v>0</v>
      </c>
      <c r="E53" s="341">
        <v>0</v>
      </c>
      <c r="F53" s="342">
        <f t="shared" si="0"/>
        <v>0</v>
      </c>
      <c r="G53" s="341">
        <v>0</v>
      </c>
      <c r="H53" s="341">
        <v>0</v>
      </c>
      <c r="I53" s="464">
        <f t="shared" si="2"/>
        <v>0</v>
      </c>
    </row>
    <row r="54" spans="1:9" s="229" customFormat="1" ht="11.1" customHeight="1">
      <c r="A54" s="125"/>
      <c r="B54" s="254"/>
      <c r="C54" s="255" t="s">
        <v>323</v>
      </c>
      <c r="D54" s="343">
        <v>0</v>
      </c>
      <c r="E54" s="343">
        <v>0</v>
      </c>
      <c r="F54" s="344">
        <f t="shared" si="0"/>
        <v>0</v>
      </c>
      <c r="G54" s="343">
        <v>0</v>
      </c>
      <c r="H54" s="343">
        <v>0</v>
      </c>
      <c r="I54" s="422">
        <f t="shared" si="2"/>
        <v>0</v>
      </c>
    </row>
    <row r="55" spans="1:9" s="229" customFormat="1" ht="11.1" customHeight="1">
      <c r="A55" s="125"/>
      <c r="B55" s="345"/>
      <c r="C55" s="346" t="s">
        <v>324</v>
      </c>
      <c r="D55" s="347">
        <v>0</v>
      </c>
      <c r="E55" s="347">
        <v>0</v>
      </c>
      <c r="F55" s="348">
        <f t="shared" si="0"/>
        <v>0</v>
      </c>
      <c r="G55" s="347">
        <v>0</v>
      </c>
      <c r="H55" s="347">
        <v>0</v>
      </c>
      <c r="I55" s="465">
        <f t="shared" si="2"/>
        <v>0</v>
      </c>
    </row>
    <row r="56" spans="1:9" s="229" customFormat="1" ht="11.1" customHeight="1">
      <c r="A56" s="125"/>
      <c r="B56" s="376"/>
      <c r="C56" s="377" t="s">
        <v>325</v>
      </c>
      <c r="D56" s="341">
        <v>0</v>
      </c>
      <c r="E56" s="341">
        <v>0</v>
      </c>
      <c r="F56" s="342">
        <f t="shared" si="0"/>
        <v>0</v>
      </c>
      <c r="G56" s="341">
        <v>0</v>
      </c>
      <c r="H56" s="341">
        <v>0</v>
      </c>
      <c r="I56" s="464">
        <f t="shared" si="2"/>
        <v>0</v>
      </c>
    </row>
    <row r="57" spans="1:9" s="229" customFormat="1" ht="11.1" customHeight="1">
      <c r="A57" s="125"/>
      <c r="B57" s="376"/>
      <c r="C57" s="377" t="s">
        <v>326</v>
      </c>
      <c r="D57" s="341">
        <v>73872</v>
      </c>
      <c r="E57" s="341">
        <v>0</v>
      </c>
      <c r="F57" s="342">
        <f t="shared" si="0"/>
        <v>73872</v>
      </c>
      <c r="G57" s="341">
        <v>0</v>
      </c>
      <c r="H57" s="341">
        <f t="shared" ref="H57" si="6">+G57</f>
        <v>0</v>
      </c>
      <c r="I57" s="464">
        <f t="shared" si="2"/>
        <v>73872</v>
      </c>
    </row>
    <row r="58" spans="1:9" s="229" customFormat="1" ht="11.1" customHeight="1">
      <c r="A58" s="125"/>
      <c r="B58" s="376"/>
      <c r="C58" s="377" t="s">
        <v>327</v>
      </c>
      <c r="D58" s="341">
        <v>0</v>
      </c>
      <c r="E58" s="341">
        <v>0</v>
      </c>
      <c r="F58" s="342">
        <f t="shared" si="0"/>
        <v>0</v>
      </c>
      <c r="G58" s="341">
        <v>0</v>
      </c>
      <c r="H58" s="341">
        <v>0</v>
      </c>
      <c r="I58" s="464">
        <f t="shared" si="2"/>
        <v>0</v>
      </c>
    </row>
    <row r="59" spans="1:9" s="229" customFormat="1" ht="11.1" customHeight="1">
      <c r="A59" s="125"/>
      <c r="B59" s="563" t="s">
        <v>328</v>
      </c>
      <c r="C59" s="564"/>
      <c r="D59" s="338">
        <f>D60+D61+D62</f>
        <v>0</v>
      </c>
      <c r="E59" s="338">
        <f>E60+E61+E62</f>
        <v>0</v>
      </c>
      <c r="F59" s="338">
        <f t="shared" si="0"/>
        <v>0</v>
      </c>
      <c r="G59" s="338">
        <f>SUM(G60:G62)</f>
        <v>0</v>
      </c>
      <c r="H59" s="338">
        <f>SUM(H60:H62)</f>
        <v>0</v>
      </c>
      <c r="I59" s="457">
        <f t="shared" si="2"/>
        <v>0</v>
      </c>
    </row>
    <row r="60" spans="1:9" s="229" customFormat="1" ht="11.1" customHeight="1">
      <c r="A60" s="125"/>
      <c r="B60" s="376"/>
      <c r="C60" s="377" t="s">
        <v>329</v>
      </c>
      <c r="D60" s="341">
        <v>0</v>
      </c>
      <c r="E60" s="341">
        <v>0</v>
      </c>
      <c r="F60" s="342">
        <f t="shared" si="0"/>
        <v>0</v>
      </c>
      <c r="G60" s="341">
        <v>0</v>
      </c>
      <c r="H60" s="341">
        <v>0</v>
      </c>
      <c r="I60" s="464">
        <f t="shared" si="2"/>
        <v>0</v>
      </c>
    </row>
    <row r="61" spans="1:9" s="229" customFormat="1" ht="11.1" customHeight="1">
      <c r="A61" s="125"/>
      <c r="B61" s="376"/>
      <c r="C61" s="377" t="s">
        <v>330</v>
      </c>
      <c r="D61" s="341">
        <v>0</v>
      </c>
      <c r="E61" s="341">
        <v>0</v>
      </c>
      <c r="F61" s="342">
        <f t="shared" si="0"/>
        <v>0</v>
      </c>
      <c r="G61" s="341">
        <v>0</v>
      </c>
      <c r="H61" s="341">
        <f t="shared" ref="H61" si="7">+G61</f>
        <v>0</v>
      </c>
      <c r="I61" s="464">
        <f t="shared" si="2"/>
        <v>0</v>
      </c>
    </row>
    <row r="62" spans="1:9" s="229" customFormat="1" ht="11.1" customHeight="1">
      <c r="A62" s="125"/>
      <c r="B62" s="376"/>
      <c r="C62" s="377" t="s">
        <v>331</v>
      </c>
      <c r="D62" s="341">
        <v>0</v>
      </c>
      <c r="E62" s="341">
        <v>0</v>
      </c>
      <c r="F62" s="342">
        <f t="shared" si="0"/>
        <v>0</v>
      </c>
      <c r="G62" s="341">
        <v>0</v>
      </c>
      <c r="H62" s="341">
        <v>0</v>
      </c>
      <c r="I62" s="464">
        <f t="shared" si="2"/>
        <v>0</v>
      </c>
    </row>
    <row r="63" spans="1:9" s="229" customFormat="1" ht="11.1" customHeight="1">
      <c r="A63" s="125"/>
      <c r="B63" s="563" t="s">
        <v>332</v>
      </c>
      <c r="C63" s="564"/>
      <c r="D63" s="338">
        <f>D64+D65+D66+D67+D68+D69+D70+D71</f>
        <v>0</v>
      </c>
      <c r="E63" s="338">
        <f>E64+E65+E66+E67+E68+E69+E70+E71</f>
        <v>0</v>
      </c>
      <c r="F63" s="338">
        <f t="shared" si="0"/>
        <v>0</v>
      </c>
      <c r="G63" s="338">
        <f>SUM(G64:G71)</f>
        <v>0</v>
      </c>
      <c r="H63" s="338">
        <f>SUM(H64:H71)</f>
        <v>0</v>
      </c>
      <c r="I63" s="457">
        <f t="shared" si="2"/>
        <v>0</v>
      </c>
    </row>
    <row r="64" spans="1:9" s="229" customFormat="1" ht="11.1" customHeight="1">
      <c r="A64" s="125"/>
      <c r="B64" s="376"/>
      <c r="C64" s="377" t="s">
        <v>333</v>
      </c>
      <c r="D64" s="341">
        <v>0</v>
      </c>
      <c r="E64" s="341">
        <v>0</v>
      </c>
      <c r="F64" s="342">
        <f t="shared" si="0"/>
        <v>0</v>
      </c>
      <c r="G64" s="341">
        <v>0</v>
      </c>
      <c r="H64" s="341">
        <v>0</v>
      </c>
      <c r="I64" s="464">
        <f t="shared" si="2"/>
        <v>0</v>
      </c>
    </row>
    <row r="65" spans="1:9" s="229" customFormat="1" ht="11.1" customHeight="1">
      <c r="A65" s="125"/>
      <c r="B65" s="376"/>
      <c r="C65" s="377" t="s">
        <v>334</v>
      </c>
      <c r="D65" s="341">
        <v>0</v>
      </c>
      <c r="E65" s="341">
        <v>0</v>
      </c>
      <c r="F65" s="342">
        <f t="shared" si="0"/>
        <v>0</v>
      </c>
      <c r="G65" s="341">
        <v>0</v>
      </c>
      <c r="H65" s="341">
        <v>0</v>
      </c>
      <c r="I65" s="464">
        <f t="shared" si="2"/>
        <v>0</v>
      </c>
    </row>
    <row r="66" spans="1:9" s="229" customFormat="1" ht="11.1" customHeight="1">
      <c r="A66" s="125"/>
      <c r="B66" s="376"/>
      <c r="C66" s="377" t="s">
        <v>335</v>
      </c>
      <c r="D66" s="341">
        <v>0</v>
      </c>
      <c r="E66" s="341">
        <v>0</v>
      </c>
      <c r="F66" s="342">
        <f t="shared" si="0"/>
        <v>0</v>
      </c>
      <c r="G66" s="341">
        <v>0</v>
      </c>
      <c r="H66" s="341">
        <v>0</v>
      </c>
      <c r="I66" s="464">
        <f t="shared" si="2"/>
        <v>0</v>
      </c>
    </row>
    <row r="67" spans="1:9" s="229" customFormat="1" ht="11.1" customHeight="1">
      <c r="A67" s="125"/>
      <c r="B67" s="376"/>
      <c r="C67" s="377" t="s">
        <v>336</v>
      </c>
      <c r="D67" s="341">
        <v>0</v>
      </c>
      <c r="E67" s="341">
        <v>0</v>
      </c>
      <c r="F67" s="342">
        <f t="shared" si="0"/>
        <v>0</v>
      </c>
      <c r="G67" s="341">
        <v>0</v>
      </c>
      <c r="H67" s="341">
        <v>0</v>
      </c>
      <c r="I67" s="464">
        <f t="shared" si="2"/>
        <v>0</v>
      </c>
    </row>
    <row r="68" spans="1:9" s="229" customFormat="1" ht="11.1" customHeight="1">
      <c r="A68" s="125"/>
      <c r="B68" s="376"/>
      <c r="C68" s="377" t="s">
        <v>337</v>
      </c>
      <c r="D68" s="341">
        <v>0</v>
      </c>
      <c r="E68" s="341">
        <v>0</v>
      </c>
      <c r="F68" s="342">
        <f t="shared" si="0"/>
        <v>0</v>
      </c>
      <c r="G68" s="341">
        <v>0</v>
      </c>
      <c r="H68" s="341">
        <v>0</v>
      </c>
      <c r="I68" s="464">
        <f t="shared" si="2"/>
        <v>0</v>
      </c>
    </row>
    <row r="69" spans="1:9" s="229" customFormat="1" ht="11.1" customHeight="1">
      <c r="A69" s="125"/>
      <c r="B69" s="376"/>
      <c r="C69" s="377" t="s">
        <v>338</v>
      </c>
      <c r="D69" s="341">
        <v>0</v>
      </c>
      <c r="E69" s="341">
        <v>0</v>
      </c>
      <c r="F69" s="342">
        <f t="shared" si="0"/>
        <v>0</v>
      </c>
      <c r="G69" s="341">
        <v>0</v>
      </c>
      <c r="H69" s="341">
        <v>0</v>
      </c>
      <c r="I69" s="464">
        <f t="shared" si="2"/>
        <v>0</v>
      </c>
    </row>
    <row r="70" spans="1:9" s="229" customFormat="1" ht="11.1" customHeight="1">
      <c r="A70" s="125"/>
      <c r="B70" s="376"/>
      <c r="C70" s="377" t="s">
        <v>339</v>
      </c>
      <c r="D70" s="341">
        <v>0</v>
      </c>
      <c r="E70" s="341">
        <v>0</v>
      </c>
      <c r="F70" s="342">
        <f t="shared" si="0"/>
        <v>0</v>
      </c>
      <c r="G70" s="341">
        <v>0</v>
      </c>
      <c r="H70" s="341">
        <v>0</v>
      </c>
      <c r="I70" s="464">
        <f t="shared" si="2"/>
        <v>0</v>
      </c>
    </row>
    <row r="71" spans="1:9" s="229" customFormat="1" ht="11.1" customHeight="1">
      <c r="A71" s="125"/>
      <c r="B71" s="376"/>
      <c r="C71" s="377" t="s">
        <v>340</v>
      </c>
      <c r="D71" s="341">
        <v>0</v>
      </c>
      <c r="E71" s="341">
        <v>0</v>
      </c>
      <c r="F71" s="342">
        <f t="shared" si="0"/>
        <v>0</v>
      </c>
      <c r="G71" s="341">
        <v>0</v>
      </c>
      <c r="H71" s="341">
        <v>0</v>
      </c>
      <c r="I71" s="464">
        <f t="shared" si="2"/>
        <v>0</v>
      </c>
    </row>
    <row r="72" spans="1:9" s="229" customFormat="1" ht="11.1" customHeight="1">
      <c r="A72" s="125"/>
      <c r="B72" s="563" t="s">
        <v>341</v>
      </c>
      <c r="C72" s="564"/>
      <c r="D72" s="338">
        <f>D73+D74+D75</f>
        <v>0</v>
      </c>
      <c r="E72" s="338">
        <f>E73+E74+E75</f>
        <v>0</v>
      </c>
      <c r="F72" s="338">
        <f t="shared" si="0"/>
        <v>0</v>
      </c>
      <c r="G72" s="338">
        <f>SUM(G73:G75)</f>
        <v>0</v>
      </c>
      <c r="H72" s="338">
        <f>SUM(H73:H75)</f>
        <v>0</v>
      </c>
      <c r="I72" s="457">
        <f t="shared" si="2"/>
        <v>0</v>
      </c>
    </row>
    <row r="73" spans="1:9" s="229" customFormat="1" ht="11.1" customHeight="1">
      <c r="A73" s="125"/>
      <c r="B73" s="376"/>
      <c r="C73" s="377" t="s">
        <v>342</v>
      </c>
      <c r="D73" s="341">
        <v>0</v>
      </c>
      <c r="E73" s="341">
        <v>0</v>
      </c>
      <c r="F73" s="342">
        <f t="shared" si="0"/>
        <v>0</v>
      </c>
      <c r="G73" s="341">
        <v>0</v>
      </c>
      <c r="H73" s="341">
        <v>0</v>
      </c>
      <c r="I73" s="464">
        <f t="shared" si="2"/>
        <v>0</v>
      </c>
    </row>
    <row r="74" spans="1:9" s="229" customFormat="1" ht="11.1" customHeight="1">
      <c r="A74" s="125"/>
      <c r="B74" s="376"/>
      <c r="C74" s="377" t="s">
        <v>343</v>
      </c>
      <c r="D74" s="341">
        <v>0</v>
      </c>
      <c r="E74" s="341">
        <v>0</v>
      </c>
      <c r="F74" s="342">
        <f t="shared" si="0"/>
        <v>0</v>
      </c>
      <c r="G74" s="341">
        <v>0</v>
      </c>
      <c r="H74" s="341">
        <v>0</v>
      </c>
      <c r="I74" s="464">
        <f t="shared" si="2"/>
        <v>0</v>
      </c>
    </row>
    <row r="75" spans="1:9" s="229" customFormat="1" ht="11.1" customHeight="1">
      <c r="A75" s="125"/>
      <c r="B75" s="376"/>
      <c r="C75" s="377" t="s">
        <v>344</v>
      </c>
      <c r="D75" s="341">
        <v>0</v>
      </c>
      <c r="E75" s="341">
        <v>0</v>
      </c>
      <c r="F75" s="342">
        <f t="shared" ref="F75:F83" si="8">D75+E75</f>
        <v>0</v>
      </c>
      <c r="G75" s="341">
        <v>0</v>
      </c>
      <c r="H75" s="341">
        <v>0</v>
      </c>
      <c r="I75" s="464">
        <f t="shared" ref="I75:I138" si="9">F75-G75</f>
        <v>0</v>
      </c>
    </row>
    <row r="76" spans="1:9" s="229" customFormat="1" ht="11.1" customHeight="1">
      <c r="A76" s="125"/>
      <c r="B76" s="563" t="s">
        <v>345</v>
      </c>
      <c r="C76" s="564"/>
      <c r="D76" s="338">
        <f>D77+D78+D79+D80+D81+D82+D83</f>
        <v>0</v>
      </c>
      <c r="E76" s="338">
        <f>E77+E78+E79+E80+E81+E82+E83</f>
        <v>0</v>
      </c>
      <c r="F76" s="338">
        <f t="shared" si="8"/>
        <v>0</v>
      </c>
      <c r="G76" s="338">
        <f>SUM(G77:G83)</f>
        <v>465064.1</v>
      </c>
      <c r="H76" s="338">
        <f>SUM(H77:H83)</f>
        <v>465064.1</v>
      </c>
      <c r="I76" s="457">
        <f t="shared" si="9"/>
        <v>-465064.1</v>
      </c>
    </row>
    <row r="77" spans="1:9" s="229" customFormat="1" ht="11.1" customHeight="1">
      <c r="A77" s="125"/>
      <c r="B77" s="376"/>
      <c r="C77" s="377" t="s">
        <v>346</v>
      </c>
      <c r="D77" s="341">
        <v>0</v>
      </c>
      <c r="E77" s="341">
        <v>0</v>
      </c>
      <c r="F77" s="342">
        <f t="shared" si="8"/>
        <v>0</v>
      </c>
      <c r="G77" s="341">
        <v>0</v>
      </c>
      <c r="H77" s="341">
        <v>0</v>
      </c>
      <c r="I77" s="464">
        <f t="shared" si="9"/>
        <v>0</v>
      </c>
    </row>
    <row r="78" spans="1:9" s="229" customFormat="1" ht="11.1" customHeight="1">
      <c r="A78" s="125"/>
      <c r="B78" s="339"/>
      <c r="C78" s="340" t="s">
        <v>347</v>
      </c>
      <c r="D78" s="341">
        <v>0</v>
      </c>
      <c r="E78" s="341">
        <v>0</v>
      </c>
      <c r="F78" s="342">
        <f t="shared" si="8"/>
        <v>0</v>
      </c>
      <c r="G78" s="341">
        <v>0</v>
      </c>
      <c r="H78" s="341">
        <v>0</v>
      </c>
      <c r="I78" s="464">
        <f t="shared" si="9"/>
        <v>0</v>
      </c>
    </row>
    <row r="79" spans="1:9" s="229" customFormat="1" ht="11.1" customHeight="1">
      <c r="A79" s="125"/>
      <c r="B79" s="339"/>
      <c r="C79" s="340" t="s">
        <v>348</v>
      </c>
      <c r="D79" s="341">
        <v>0</v>
      </c>
      <c r="E79" s="341">
        <v>0</v>
      </c>
      <c r="F79" s="342">
        <f t="shared" si="8"/>
        <v>0</v>
      </c>
      <c r="G79" s="341">
        <v>0</v>
      </c>
      <c r="H79" s="341">
        <v>0</v>
      </c>
      <c r="I79" s="464">
        <f t="shared" si="9"/>
        <v>0</v>
      </c>
    </row>
    <row r="80" spans="1:9" s="229" customFormat="1" ht="11.1" customHeight="1">
      <c r="A80" s="125"/>
      <c r="B80" s="339"/>
      <c r="C80" s="340" t="s">
        <v>349</v>
      </c>
      <c r="D80" s="341">
        <v>0</v>
      </c>
      <c r="E80" s="341">
        <v>0</v>
      </c>
      <c r="F80" s="342">
        <f t="shared" si="8"/>
        <v>0</v>
      </c>
      <c r="G80" s="341">
        <v>0</v>
      </c>
      <c r="H80" s="341">
        <v>0</v>
      </c>
      <c r="I80" s="464">
        <f t="shared" si="9"/>
        <v>0</v>
      </c>
    </row>
    <row r="81" spans="1:9" s="229" customFormat="1" ht="11.1" customHeight="1">
      <c r="A81" s="125"/>
      <c r="B81" s="339"/>
      <c r="C81" s="340" t="s">
        <v>350</v>
      </c>
      <c r="D81" s="341">
        <v>0</v>
      </c>
      <c r="E81" s="341">
        <v>0</v>
      </c>
      <c r="F81" s="342">
        <f t="shared" si="8"/>
        <v>0</v>
      </c>
      <c r="G81" s="341">
        <v>0</v>
      </c>
      <c r="H81" s="341">
        <v>0</v>
      </c>
      <c r="I81" s="464">
        <f t="shared" si="9"/>
        <v>0</v>
      </c>
    </row>
    <row r="82" spans="1:9" s="229" customFormat="1" ht="11.1" customHeight="1">
      <c r="A82" s="125"/>
      <c r="B82" s="339"/>
      <c r="C82" s="340" t="s">
        <v>351</v>
      </c>
      <c r="D82" s="341">
        <v>0</v>
      </c>
      <c r="E82" s="341">
        <v>0</v>
      </c>
      <c r="F82" s="342">
        <f t="shared" si="8"/>
        <v>0</v>
      </c>
      <c r="G82" s="341">
        <v>0</v>
      </c>
      <c r="H82" s="341">
        <v>0</v>
      </c>
      <c r="I82" s="464">
        <f t="shared" si="9"/>
        <v>0</v>
      </c>
    </row>
    <row r="83" spans="1:9" s="229" customFormat="1" ht="11.1" customHeight="1">
      <c r="A83" s="125"/>
      <c r="B83" s="339"/>
      <c r="C83" s="340" t="s">
        <v>352</v>
      </c>
      <c r="D83" s="341">
        <v>0</v>
      </c>
      <c r="E83" s="341">
        <v>0</v>
      </c>
      <c r="F83" s="342">
        <f t="shared" si="8"/>
        <v>0</v>
      </c>
      <c r="G83" s="341">
        <v>465064.1</v>
      </c>
      <c r="H83" s="341">
        <f t="shared" ref="H83" si="10">+G83</f>
        <v>465064.1</v>
      </c>
      <c r="I83" s="464">
        <f t="shared" si="9"/>
        <v>-465064.1</v>
      </c>
    </row>
    <row r="84" spans="1:9" s="229" customFormat="1" ht="3.75" customHeight="1">
      <c r="A84" s="125"/>
      <c r="B84" s="254"/>
      <c r="C84" s="255"/>
      <c r="D84" s="344"/>
      <c r="E84" s="344"/>
      <c r="F84" s="344"/>
      <c r="G84" s="344"/>
      <c r="H84" s="344"/>
      <c r="I84" s="464"/>
    </row>
    <row r="85" spans="1:9" s="230" customFormat="1" ht="9.9499999999999993" customHeight="1">
      <c r="A85" s="140"/>
      <c r="B85" s="256"/>
      <c r="C85" s="256"/>
      <c r="D85" s="234"/>
      <c r="E85" s="234"/>
      <c r="F85" s="234"/>
      <c r="G85" s="235"/>
      <c r="H85" s="235"/>
      <c r="I85" s="466"/>
    </row>
    <row r="86" spans="1:9" s="229" customFormat="1" ht="6" customHeight="1">
      <c r="A86" s="125"/>
      <c r="B86" s="345"/>
      <c r="C86" s="346"/>
      <c r="D86" s="349"/>
      <c r="E86" s="349"/>
      <c r="F86" s="349"/>
      <c r="G86" s="348"/>
      <c r="H86" s="348"/>
      <c r="I86" s="464"/>
    </row>
    <row r="87" spans="1:9" s="229" customFormat="1">
      <c r="A87" s="125"/>
      <c r="B87" s="581" t="s">
        <v>353</v>
      </c>
      <c r="C87" s="582"/>
      <c r="D87" s="338">
        <f>D88+D96+D106+D116+D126+D136+D140+D149+D153</f>
        <v>0</v>
      </c>
      <c r="E87" s="338">
        <f>E88+E96+E106+E116+E126+E136+E140+E149+E153</f>
        <v>0</v>
      </c>
      <c r="F87" s="338">
        <f>D87+E87</f>
        <v>0</v>
      </c>
      <c r="G87" s="338">
        <f>G88+G96+G106+G116+G126+G136+G140+G149+G153</f>
        <v>0</v>
      </c>
      <c r="H87" s="338">
        <f>H88+H96+H106+H116+H126+H136+H140+H149+H153</f>
        <v>0</v>
      </c>
      <c r="I87" s="457">
        <f t="shared" si="9"/>
        <v>0</v>
      </c>
    </row>
    <row r="88" spans="1:9" s="229" customFormat="1" ht="12.6" customHeight="1">
      <c r="A88" s="125"/>
      <c r="B88" s="563" t="s">
        <v>280</v>
      </c>
      <c r="C88" s="564"/>
      <c r="D88" s="338">
        <f>SUM(D89:D95)</f>
        <v>0</v>
      </c>
      <c r="E88" s="338">
        <f>SUM(E89:E95)</f>
        <v>0</v>
      </c>
      <c r="F88" s="338">
        <f t="shared" ref="F88:F151" si="11">D88+E88</f>
        <v>0</v>
      </c>
      <c r="G88" s="338">
        <f>SUM(G89:G95)</f>
        <v>0</v>
      </c>
      <c r="H88" s="338">
        <f>SUM(H89:H95)</f>
        <v>0</v>
      </c>
      <c r="I88" s="457">
        <f t="shared" si="9"/>
        <v>0</v>
      </c>
    </row>
    <row r="89" spans="1:9" s="229" customFormat="1" ht="12.6" customHeight="1">
      <c r="A89" s="125"/>
      <c r="B89" s="339"/>
      <c r="C89" s="340" t="s">
        <v>281</v>
      </c>
      <c r="D89" s="341">
        <v>0</v>
      </c>
      <c r="E89" s="341">
        <v>0</v>
      </c>
      <c r="F89" s="342">
        <f t="shared" si="11"/>
        <v>0</v>
      </c>
      <c r="G89" s="341">
        <v>0</v>
      </c>
      <c r="H89" s="341">
        <v>0</v>
      </c>
      <c r="I89" s="464">
        <f t="shared" si="9"/>
        <v>0</v>
      </c>
    </row>
    <row r="90" spans="1:9" s="229" customFormat="1" ht="12.6" customHeight="1">
      <c r="A90" s="125"/>
      <c r="B90" s="339"/>
      <c r="C90" s="340" t="s">
        <v>282</v>
      </c>
      <c r="D90" s="341">
        <v>0</v>
      </c>
      <c r="E90" s="341">
        <v>0</v>
      </c>
      <c r="F90" s="342">
        <f t="shared" si="11"/>
        <v>0</v>
      </c>
      <c r="G90" s="341">
        <v>0</v>
      </c>
      <c r="H90" s="341">
        <v>0</v>
      </c>
      <c r="I90" s="464">
        <f t="shared" si="9"/>
        <v>0</v>
      </c>
    </row>
    <row r="91" spans="1:9" s="229" customFormat="1" ht="12.6" customHeight="1">
      <c r="A91" s="125"/>
      <c r="B91" s="339"/>
      <c r="C91" s="340" t="s">
        <v>283</v>
      </c>
      <c r="D91" s="341">
        <v>0</v>
      </c>
      <c r="E91" s="341">
        <v>0</v>
      </c>
      <c r="F91" s="342">
        <f t="shared" si="11"/>
        <v>0</v>
      </c>
      <c r="G91" s="341">
        <v>0</v>
      </c>
      <c r="H91" s="341">
        <v>0</v>
      </c>
      <c r="I91" s="464">
        <f t="shared" si="9"/>
        <v>0</v>
      </c>
    </row>
    <row r="92" spans="1:9" s="229" customFormat="1" ht="12.6" customHeight="1">
      <c r="A92" s="125"/>
      <c r="B92" s="339"/>
      <c r="C92" s="340" t="s">
        <v>284</v>
      </c>
      <c r="D92" s="341">
        <v>0</v>
      </c>
      <c r="E92" s="341">
        <v>0</v>
      </c>
      <c r="F92" s="342">
        <f t="shared" si="11"/>
        <v>0</v>
      </c>
      <c r="G92" s="341">
        <v>0</v>
      </c>
      <c r="H92" s="341">
        <v>0</v>
      </c>
      <c r="I92" s="464">
        <f t="shared" si="9"/>
        <v>0</v>
      </c>
    </row>
    <row r="93" spans="1:9" s="229" customFormat="1" ht="12.6" customHeight="1">
      <c r="A93" s="125"/>
      <c r="B93" s="339"/>
      <c r="C93" s="340" t="s">
        <v>285</v>
      </c>
      <c r="D93" s="341">
        <v>0</v>
      </c>
      <c r="E93" s="341">
        <v>0</v>
      </c>
      <c r="F93" s="342">
        <f t="shared" si="11"/>
        <v>0</v>
      </c>
      <c r="G93" s="341">
        <v>0</v>
      </c>
      <c r="H93" s="341">
        <v>0</v>
      </c>
      <c r="I93" s="464">
        <f t="shared" si="9"/>
        <v>0</v>
      </c>
    </row>
    <row r="94" spans="1:9" s="229" customFormat="1" ht="12.6" customHeight="1">
      <c r="A94" s="125"/>
      <c r="B94" s="339"/>
      <c r="C94" s="340" t="s">
        <v>286</v>
      </c>
      <c r="D94" s="341">
        <v>0</v>
      </c>
      <c r="E94" s="341">
        <v>0</v>
      </c>
      <c r="F94" s="342">
        <f t="shared" si="11"/>
        <v>0</v>
      </c>
      <c r="G94" s="341">
        <v>0</v>
      </c>
      <c r="H94" s="341">
        <v>0</v>
      </c>
      <c r="I94" s="464">
        <f t="shared" si="9"/>
        <v>0</v>
      </c>
    </row>
    <row r="95" spans="1:9" s="229" customFormat="1" ht="12.6" customHeight="1">
      <c r="A95" s="125"/>
      <c r="B95" s="339"/>
      <c r="C95" s="340" t="s">
        <v>287</v>
      </c>
      <c r="D95" s="341">
        <v>0</v>
      </c>
      <c r="E95" s="341">
        <v>0</v>
      </c>
      <c r="F95" s="342">
        <f t="shared" si="11"/>
        <v>0</v>
      </c>
      <c r="G95" s="341">
        <v>0</v>
      </c>
      <c r="H95" s="341">
        <v>0</v>
      </c>
      <c r="I95" s="464">
        <f t="shared" si="9"/>
        <v>0</v>
      </c>
    </row>
    <row r="96" spans="1:9" s="229" customFormat="1" ht="12.6" customHeight="1">
      <c r="A96" s="125"/>
      <c r="B96" s="563" t="s">
        <v>288</v>
      </c>
      <c r="C96" s="564"/>
      <c r="D96" s="338">
        <f>SUM(D97:D105)</f>
        <v>0</v>
      </c>
      <c r="E96" s="338">
        <f>SUM(E97:E105)</f>
        <v>0</v>
      </c>
      <c r="F96" s="338">
        <f t="shared" si="11"/>
        <v>0</v>
      </c>
      <c r="G96" s="338">
        <f>SUM(G97:G105)</f>
        <v>0</v>
      </c>
      <c r="H96" s="338">
        <f>SUM(H97:H105)</f>
        <v>0</v>
      </c>
      <c r="I96" s="457">
        <f t="shared" si="9"/>
        <v>0</v>
      </c>
    </row>
    <row r="97" spans="1:9" s="229" customFormat="1" ht="12.6" customHeight="1">
      <c r="A97" s="125"/>
      <c r="B97" s="339"/>
      <c r="C97" s="340" t="s">
        <v>289</v>
      </c>
      <c r="D97" s="341">
        <v>0</v>
      </c>
      <c r="E97" s="341">
        <v>0</v>
      </c>
      <c r="F97" s="342">
        <f t="shared" si="11"/>
        <v>0</v>
      </c>
      <c r="G97" s="341">
        <v>0</v>
      </c>
      <c r="H97" s="341">
        <v>0</v>
      </c>
      <c r="I97" s="464">
        <f t="shared" si="9"/>
        <v>0</v>
      </c>
    </row>
    <row r="98" spans="1:9" s="229" customFormat="1" ht="12.6" customHeight="1">
      <c r="A98" s="125"/>
      <c r="B98" s="339"/>
      <c r="C98" s="340" t="s">
        <v>290</v>
      </c>
      <c r="D98" s="341">
        <v>0</v>
      </c>
      <c r="E98" s="341">
        <v>0</v>
      </c>
      <c r="F98" s="342">
        <f t="shared" si="11"/>
        <v>0</v>
      </c>
      <c r="G98" s="341">
        <v>0</v>
      </c>
      <c r="H98" s="341">
        <v>0</v>
      </c>
      <c r="I98" s="464">
        <f t="shared" si="9"/>
        <v>0</v>
      </c>
    </row>
    <row r="99" spans="1:9" s="229" customFormat="1" ht="12.6" customHeight="1">
      <c r="A99" s="125"/>
      <c r="B99" s="339"/>
      <c r="C99" s="340" t="s">
        <v>291</v>
      </c>
      <c r="D99" s="341">
        <v>0</v>
      </c>
      <c r="E99" s="341">
        <v>0</v>
      </c>
      <c r="F99" s="342">
        <f t="shared" si="11"/>
        <v>0</v>
      </c>
      <c r="G99" s="341">
        <v>0</v>
      </c>
      <c r="H99" s="341">
        <v>0</v>
      </c>
      <c r="I99" s="464">
        <f t="shared" si="9"/>
        <v>0</v>
      </c>
    </row>
    <row r="100" spans="1:9" s="229" customFormat="1" ht="12.6" customHeight="1">
      <c r="A100" s="125"/>
      <c r="B100" s="339"/>
      <c r="C100" s="340" t="s">
        <v>292</v>
      </c>
      <c r="D100" s="341">
        <v>0</v>
      </c>
      <c r="E100" s="341">
        <v>0</v>
      </c>
      <c r="F100" s="342">
        <f t="shared" si="11"/>
        <v>0</v>
      </c>
      <c r="G100" s="341">
        <v>0</v>
      </c>
      <c r="H100" s="341">
        <v>0</v>
      </c>
      <c r="I100" s="464">
        <f t="shared" si="9"/>
        <v>0</v>
      </c>
    </row>
    <row r="101" spans="1:9" s="229" customFormat="1" ht="12.6" customHeight="1">
      <c r="A101" s="125"/>
      <c r="B101" s="254"/>
      <c r="C101" s="255" t="s">
        <v>293</v>
      </c>
      <c r="D101" s="343">
        <v>0</v>
      </c>
      <c r="E101" s="343">
        <v>0</v>
      </c>
      <c r="F101" s="344">
        <f t="shared" si="11"/>
        <v>0</v>
      </c>
      <c r="G101" s="343">
        <v>0</v>
      </c>
      <c r="H101" s="343">
        <v>0</v>
      </c>
      <c r="I101" s="422">
        <f t="shared" si="9"/>
        <v>0</v>
      </c>
    </row>
    <row r="102" spans="1:9" s="229" customFormat="1" ht="12.6" customHeight="1">
      <c r="A102" s="125"/>
      <c r="B102" s="345"/>
      <c r="C102" s="346" t="s">
        <v>294</v>
      </c>
      <c r="D102" s="347">
        <v>0</v>
      </c>
      <c r="E102" s="347">
        <v>0</v>
      </c>
      <c r="F102" s="348">
        <f t="shared" si="11"/>
        <v>0</v>
      </c>
      <c r="G102" s="347">
        <v>0</v>
      </c>
      <c r="H102" s="347">
        <v>0</v>
      </c>
      <c r="I102" s="465">
        <f t="shared" si="9"/>
        <v>0</v>
      </c>
    </row>
    <row r="103" spans="1:9" s="229" customFormat="1" ht="12.6" customHeight="1">
      <c r="A103" s="125"/>
      <c r="B103" s="339"/>
      <c r="C103" s="340" t="s">
        <v>295</v>
      </c>
      <c r="D103" s="341">
        <v>0</v>
      </c>
      <c r="E103" s="341">
        <v>0</v>
      </c>
      <c r="F103" s="342">
        <f t="shared" si="11"/>
        <v>0</v>
      </c>
      <c r="G103" s="341">
        <v>0</v>
      </c>
      <c r="H103" s="341">
        <v>0</v>
      </c>
      <c r="I103" s="464">
        <f t="shared" si="9"/>
        <v>0</v>
      </c>
    </row>
    <row r="104" spans="1:9" s="229" customFormat="1" ht="12.6" customHeight="1">
      <c r="A104" s="125"/>
      <c r="B104" s="339"/>
      <c r="C104" s="340" t="s">
        <v>296</v>
      </c>
      <c r="D104" s="341">
        <v>0</v>
      </c>
      <c r="E104" s="341">
        <v>0</v>
      </c>
      <c r="F104" s="342">
        <f t="shared" si="11"/>
        <v>0</v>
      </c>
      <c r="G104" s="341">
        <v>0</v>
      </c>
      <c r="H104" s="341">
        <v>0</v>
      </c>
      <c r="I104" s="464">
        <f t="shared" si="9"/>
        <v>0</v>
      </c>
    </row>
    <row r="105" spans="1:9" s="229" customFormat="1" ht="12.6" customHeight="1">
      <c r="A105" s="125"/>
      <c r="B105" s="339"/>
      <c r="C105" s="340" t="s">
        <v>297</v>
      </c>
      <c r="D105" s="341">
        <v>0</v>
      </c>
      <c r="E105" s="341">
        <v>0</v>
      </c>
      <c r="F105" s="342">
        <f t="shared" si="11"/>
        <v>0</v>
      </c>
      <c r="G105" s="341">
        <v>0</v>
      </c>
      <c r="H105" s="341">
        <v>0</v>
      </c>
      <c r="I105" s="464">
        <f t="shared" si="9"/>
        <v>0</v>
      </c>
    </row>
    <row r="106" spans="1:9" s="229" customFormat="1" ht="12.6" customHeight="1">
      <c r="A106" s="125"/>
      <c r="B106" s="563" t="s">
        <v>298</v>
      </c>
      <c r="C106" s="564"/>
      <c r="D106" s="338">
        <f>SUM(D107:D115)</f>
        <v>0</v>
      </c>
      <c r="E106" s="338">
        <f>SUM(E107:E115)</f>
        <v>0</v>
      </c>
      <c r="F106" s="338">
        <f t="shared" si="11"/>
        <v>0</v>
      </c>
      <c r="G106" s="338">
        <f>SUM(G107:G115)</f>
        <v>0</v>
      </c>
      <c r="H106" s="338">
        <f>SUM(H107:H115)</f>
        <v>0</v>
      </c>
      <c r="I106" s="457">
        <f t="shared" si="9"/>
        <v>0</v>
      </c>
    </row>
    <row r="107" spans="1:9" s="229" customFormat="1" ht="12.6" customHeight="1">
      <c r="A107" s="125"/>
      <c r="B107" s="339"/>
      <c r="C107" s="340" t="s">
        <v>299</v>
      </c>
      <c r="D107" s="341">
        <v>0</v>
      </c>
      <c r="E107" s="341">
        <v>0</v>
      </c>
      <c r="F107" s="342">
        <f t="shared" si="11"/>
        <v>0</v>
      </c>
      <c r="G107" s="341">
        <v>0</v>
      </c>
      <c r="H107" s="341">
        <v>0</v>
      </c>
      <c r="I107" s="464">
        <f t="shared" si="9"/>
        <v>0</v>
      </c>
    </row>
    <row r="108" spans="1:9" s="229" customFormat="1" ht="12.6" customHeight="1">
      <c r="A108" s="125"/>
      <c r="B108" s="339"/>
      <c r="C108" s="340" t="s">
        <v>300</v>
      </c>
      <c r="D108" s="341">
        <v>0</v>
      </c>
      <c r="E108" s="341">
        <v>0</v>
      </c>
      <c r="F108" s="342">
        <f t="shared" si="11"/>
        <v>0</v>
      </c>
      <c r="G108" s="341">
        <v>0</v>
      </c>
      <c r="H108" s="341">
        <v>0</v>
      </c>
      <c r="I108" s="464">
        <f t="shared" si="9"/>
        <v>0</v>
      </c>
    </row>
    <row r="109" spans="1:9" s="229" customFormat="1" ht="12.6" customHeight="1">
      <c r="A109" s="125"/>
      <c r="B109" s="339"/>
      <c r="C109" s="340" t="s">
        <v>301</v>
      </c>
      <c r="D109" s="341">
        <v>0</v>
      </c>
      <c r="E109" s="341">
        <v>0</v>
      </c>
      <c r="F109" s="342">
        <f t="shared" si="11"/>
        <v>0</v>
      </c>
      <c r="G109" s="341">
        <v>0</v>
      </c>
      <c r="H109" s="341">
        <v>0</v>
      </c>
      <c r="I109" s="464">
        <f t="shared" si="9"/>
        <v>0</v>
      </c>
    </row>
    <row r="110" spans="1:9" s="229" customFormat="1" ht="12.6" customHeight="1">
      <c r="A110" s="125"/>
      <c r="B110" s="339"/>
      <c r="C110" s="340" t="s">
        <v>302</v>
      </c>
      <c r="D110" s="341">
        <v>0</v>
      </c>
      <c r="E110" s="341">
        <v>0</v>
      </c>
      <c r="F110" s="342">
        <f t="shared" si="11"/>
        <v>0</v>
      </c>
      <c r="G110" s="341">
        <v>0</v>
      </c>
      <c r="H110" s="341">
        <v>0</v>
      </c>
      <c r="I110" s="464">
        <f t="shared" si="9"/>
        <v>0</v>
      </c>
    </row>
    <row r="111" spans="1:9" s="229" customFormat="1" ht="12.6" customHeight="1">
      <c r="A111" s="125"/>
      <c r="B111" s="339"/>
      <c r="C111" s="340" t="s">
        <v>303</v>
      </c>
      <c r="D111" s="341">
        <v>0</v>
      </c>
      <c r="E111" s="341">
        <v>0</v>
      </c>
      <c r="F111" s="342">
        <f t="shared" si="11"/>
        <v>0</v>
      </c>
      <c r="G111" s="341">
        <v>0</v>
      </c>
      <c r="H111" s="341">
        <v>0</v>
      </c>
      <c r="I111" s="464">
        <f t="shared" si="9"/>
        <v>0</v>
      </c>
    </row>
    <row r="112" spans="1:9" s="229" customFormat="1" ht="12.6" customHeight="1">
      <c r="A112" s="125"/>
      <c r="B112" s="339"/>
      <c r="C112" s="340" t="s">
        <v>304</v>
      </c>
      <c r="D112" s="341">
        <v>0</v>
      </c>
      <c r="E112" s="341">
        <v>0</v>
      </c>
      <c r="F112" s="342">
        <f t="shared" si="11"/>
        <v>0</v>
      </c>
      <c r="G112" s="341">
        <v>0</v>
      </c>
      <c r="H112" s="341">
        <v>0</v>
      </c>
      <c r="I112" s="464">
        <f t="shared" si="9"/>
        <v>0</v>
      </c>
    </row>
    <row r="113" spans="1:9" s="229" customFormat="1" ht="12.6" customHeight="1">
      <c r="A113" s="125"/>
      <c r="B113" s="339"/>
      <c r="C113" s="340" t="s">
        <v>305</v>
      </c>
      <c r="D113" s="341">
        <v>0</v>
      </c>
      <c r="E113" s="341">
        <v>0</v>
      </c>
      <c r="F113" s="342">
        <f t="shared" si="11"/>
        <v>0</v>
      </c>
      <c r="G113" s="341">
        <v>0</v>
      </c>
      <c r="H113" s="341">
        <v>0</v>
      </c>
      <c r="I113" s="464">
        <f t="shared" si="9"/>
        <v>0</v>
      </c>
    </row>
    <row r="114" spans="1:9" s="229" customFormat="1" ht="12.6" customHeight="1">
      <c r="A114" s="125"/>
      <c r="B114" s="339"/>
      <c r="C114" s="340" t="s">
        <v>306</v>
      </c>
      <c r="D114" s="341">
        <v>0</v>
      </c>
      <c r="E114" s="341">
        <v>0</v>
      </c>
      <c r="F114" s="342">
        <f t="shared" si="11"/>
        <v>0</v>
      </c>
      <c r="G114" s="341">
        <v>0</v>
      </c>
      <c r="H114" s="341">
        <v>0</v>
      </c>
      <c r="I114" s="464">
        <f t="shared" si="9"/>
        <v>0</v>
      </c>
    </row>
    <row r="115" spans="1:9" s="229" customFormat="1" ht="12.6" customHeight="1">
      <c r="A115" s="125"/>
      <c r="B115" s="339"/>
      <c r="C115" s="340" t="s">
        <v>307</v>
      </c>
      <c r="D115" s="341">
        <v>0</v>
      </c>
      <c r="E115" s="341">
        <v>0</v>
      </c>
      <c r="F115" s="342">
        <f t="shared" si="11"/>
        <v>0</v>
      </c>
      <c r="G115" s="341">
        <v>0</v>
      </c>
      <c r="H115" s="341">
        <v>0</v>
      </c>
      <c r="I115" s="464">
        <f t="shared" si="9"/>
        <v>0</v>
      </c>
    </row>
    <row r="116" spans="1:9" s="229" customFormat="1" ht="12.6" customHeight="1">
      <c r="A116" s="125"/>
      <c r="B116" s="563" t="s">
        <v>308</v>
      </c>
      <c r="C116" s="564"/>
      <c r="D116" s="338">
        <f>SUM(D117:D125)</f>
        <v>0</v>
      </c>
      <c r="E116" s="338">
        <f>SUM(E117:E125)</f>
        <v>0</v>
      </c>
      <c r="F116" s="338">
        <f t="shared" si="11"/>
        <v>0</v>
      </c>
      <c r="G116" s="338">
        <f>SUM(G117:G125)</f>
        <v>0</v>
      </c>
      <c r="H116" s="338">
        <f>SUM(H117:H125)</f>
        <v>0</v>
      </c>
      <c r="I116" s="457">
        <f t="shared" si="9"/>
        <v>0</v>
      </c>
    </row>
    <row r="117" spans="1:9" s="229" customFormat="1" ht="12.6" customHeight="1">
      <c r="A117" s="125"/>
      <c r="B117" s="339"/>
      <c r="C117" s="340" t="s">
        <v>309</v>
      </c>
      <c r="D117" s="341">
        <v>0</v>
      </c>
      <c r="E117" s="341">
        <v>0</v>
      </c>
      <c r="F117" s="342">
        <f t="shared" si="11"/>
        <v>0</v>
      </c>
      <c r="G117" s="341">
        <v>0</v>
      </c>
      <c r="H117" s="341">
        <v>0</v>
      </c>
      <c r="I117" s="464">
        <f t="shared" si="9"/>
        <v>0</v>
      </c>
    </row>
    <row r="118" spans="1:9" s="229" customFormat="1" ht="12.6" customHeight="1">
      <c r="A118" s="125"/>
      <c r="B118" s="339"/>
      <c r="C118" s="340" t="s">
        <v>310</v>
      </c>
      <c r="D118" s="341">
        <v>0</v>
      </c>
      <c r="E118" s="341">
        <v>0</v>
      </c>
      <c r="F118" s="342">
        <f t="shared" si="11"/>
        <v>0</v>
      </c>
      <c r="G118" s="341">
        <v>0</v>
      </c>
      <c r="H118" s="341">
        <v>0</v>
      </c>
      <c r="I118" s="464">
        <f t="shared" si="9"/>
        <v>0</v>
      </c>
    </row>
    <row r="119" spans="1:9" s="229" customFormat="1" ht="12.6" customHeight="1">
      <c r="A119" s="125"/>
      <c r="B119" s="339"/>
      <c r="C119" s="340" t="s">
        <v>311</v>
      </c>
      <c r="D119" s="341">
        <v>0</v>
      </c>
      <c r="E119" s="341">
        <v>0</v>
      </c>
      <c r="F119" s="342">
        <f t="shared" si="11"/>
        <v>0</v>
      </c>
      <c r="G119" s="341">
        <v>0</v>
      </c>
      <c r="H119" s="341">
        <v>0</v>
      </c>
      <c r="I119" s="464">
        <f t="shared" si="9"/>
        <v>0</v>
      </c>
    </row>
    <row r="120" spans="1:9" s="229" customFormat="1" ht="12.6" customHeight="1">
      <c r="A120" s="125"/>
      <c r="B120" s="339"/>
      <c r="C120" s="340" t="s">
        <v>312</v>
      </c>
      <c r="D120" s="341">
        <v>0</v>
      </c>
      <c r="E120" s="341">
        <v>0</v>
      </c>
      <c r="F120" s="342">
        <f t="shared" si="11"/>
        <v>0</v>
      </c>
      <c r="G120" s="341">
        <v>0</v>
      </c>
      <c r="H120" s="341">
        <v>0</v>
      </c>
      <c r="I120" s="464">
        <f t="shared" si="9"/>
        <v>0</v>
      </c>
    </row>
    <row r="121" spans="1:9" s="229" customFormat="1" ht="12.6" customHeight="1">
      <c r="A121" s="125"/>
      <c r="B121" s="339"/>
      <c r="C121" s="340" t="s">
        <v>313</v>
      </c>
      <c r="D121" s="341">
        <v>0</v>
      </c>
      <c r="E121" s="341">
        <v>0</v>
      </c>
      <c r="F121" s="342">
        <f t="shared" si="11"/>
        <v>0</v>
      </c>
      <c r="G121" s="341">
        <v>0</v>
      </c>
      <c r="H121" s="341">
        <v>0</v>
      </c>
      <c r="I121" s="464">
        <f t="shared" si="9"/>
        <v>0</v>
      </c>
    </row>
    <row r="122" spans="1:9" s="229" customFormat="1" ht="12.6" customHeight="1">
      <c r="A122" s="125"/>
      <c r="B122" s="339"/>
      <c r="C122" s="340" t="s">
        <v>314</v>
      </c>
      <c r="D122" s="341">
        <v>0</v>
      </c>
      <c r="E122" s="341">
        <v>0</v>
      </c>
      <c r="F122" s="342">
        <f t="shared" si="11"/>
        <v>0</v>
      </c>
      <c r="G122" s="341">
        <v>0</v>
      </c>
      <c r="H122" s="341">
        <v>0</v>
      </c>
      <c r="I122" s="464">
        <f t="shared" si="9"/>
        <v>0</v>
      </c>
    </row>
    <row r="123" spans="1:9" s="229" customFormat="1" ht="12.6" customHeight="1">
      <c r="A123" s="125"/>
      <c r="B123" s="339"/>
      <c r="C123" s="340" t="s">
        <v>315</v>
      </c>
      <c r="D123" s="341">
        <v>0</v>
      </c>
      <c r="E123" s="341">
        <v>0</v>
      </c>
      <c r="F123" s="342">
        <f t="shared" si="11"/>
        <v>0</v>
      </c>
      <c r="G123" s="341">
        <v>0</v>
      </c>
      <c r="H123" s="341">
        <v>0</v>
      </c>
      <c r="I123" s="464">
        <f t="shared" si="9"/>
        <v>0</v>
      </c>
    </row>
    <row r="124" spans="1:9" s="229" customFormat="1" ht="12.6" customHeight="1">
      <c r="A124" s="125"/>
      <c r="B124" s="339"/>
      <c r="C124" s="340" t="s">
        <v>316</v>
      </c>
      <c r="D124" s="341">
        <v>0</v>
      </c>
      <c r="E124" s="341">
        <v>0</v>
      </c>
      <c r="F124" s="342">
        <f t="shared" si="11"/>
        <v>0</v>
      </c>
      <c r="G124" s="341">
        <v>0</v>
      </c>
      <c r="H124" s="341">
        <v>0</v>
      </c>
      <c r="I124" s="464">
        <f t="shared" si="9"/>
        <v>0</v>
      </c>
    </row>
    <row r="125" spans="1:9" s="229" customFormat="1" ht="12.6" customHeight="1">
      <c r="A125" s="125"/>
      <c r="B125" s="339"/>
      <c r="C125" s="340" t="s">
        <v>317</v>
      </c>
      <c r="D125" s="341">
        <v>0</v>
      </c>
      <c r="E125" s="341">
        <v>0</v>
      </c>
      <c r="F125" s="342">
        <f t="shared" si="11"/>
        <v>0</v>
      </c>
      <c r="G125" s="341">
        <v>0</v>
      </c>
      <c r="H125" s="341">
        <v>0</v>
      </c>
      <c r="I125" s="464">
        <f t="shared" si="9"/>
        <v>0</v>
      </c>
    </row>
    <row r="126" spans="1:9" s="229" customFormat="1" ht="12.6" customHeight="1">
      <c r="A126" s="125"/>
      <c r="B126" s="563" t="s">
        <v>318</v>
      </c>
      <c r="C126" s="564"/>
      <c r="D126" s="338">
        <f>SUM(D127:D135)</f>
        <v>0</v>
      </c>
      <c r="E126" s="338">
        <f>SUM(E127:E135)</f>
        <v>0</v>
      </c>
      <c r="F126" s="338">
        <f t="shared" si="11"/>
        <v>0</v>
      </c>
      <c r="G126" s="338">
        <f>SUM(G127:G135)</f>
        <v>0</v>
      </c>
      <c r="H126" s="338">
        <f>SUM(H127:H135)</f>
        <v>0</v>
      </c>
      <c r="I126" s="457">
        <f t="shared" si="9"/>
        <v>0</v>
      </c>
    </row>
    <row r="127" spans="1:9" s="229" customFormat="1" ht="11.1" customHeight="1">
      <c r="A127" s="125"/>
      <c r="B127" s="339"/>
      <c r="C127" s="340" t="s">
        <v>319</v>
      </c>
      <c r="D127" s="341">
        <v>0</v>
      </c>
      <c r="E127" s="341">
        <v>0</v>
      </c>
      <c r="F127" s="342">
        <f t="shared" si="11"/>
        <v>0</v>
      </c>
      <c r="G127" s="341">
        <v>0</v>
      </c>
      <c r="H127" s="341">
        <v>0</v>
      </c>
      <c r="I127" s="464">
        <f t="shared" si="9"/>
        <v>0</v>
      </c>
    </row>
    <row r="128" spans="1:9" s="229" customFormat="1" ht="12" customHeight="1">
      <c r="A128" s="125"/>
      <c r="B128" s="339"/>
      <c r="C128" s="340" t="s">
        <v>320</v>
      </c>
      <c r="D128" s="341">
        <v>0</v>
      </c>
      <c r="E128" s="341">
        <v>0</v>
      </c>
      <c r="F128" s="342">
        <f t="shared" si="11"/>
        <v>0</v>
      </c>
      <c r="G128" s="341">
        <v>0</v>
      </c>
      <c r="H128" s="341">
        <v>0</v>
      </c>
      <c r="I128" s="464">
        <f t="shared" si="9"/>
        <v>0</v>
      </c>
    </row>
    <row r="129" spans="1:9" s="229" customFormat="1" ht="11.1" customHeight="1">
      <c r="A129" s="125"/>
      <c r="B129" s="339"/>
      <c r="C129" s="340" t="s">
        <v>321</v>
      </c>
      <c r="D129" s="341">
        <v>0</v>
      </c>
      <c r="E129" s="341">
        <v>0</v>
      </c>
      <c r="F129" s="342">
        <f t="shared" si="11"/>
        <v>0</v>
      </c>
      <c r="G129" s="341">
        <v>0</v>
      </c>
      <c r="H129" s="341">
        <v>0</v>
      </c>
      <c r="I129" s="464">
        <f t="shared" si="9"/>
        <v>0</v>
      </c>
    </row>
    <row r="130" spans="1:9" s="229" customFormat="1" ht="12" customHeight="1">
      <c r="A130" s="125"/>
      <c r="B130" s="339"/>
      <c r="C130" s="340" t="s">
        <v>322</v>
      </c>
      <c r="D130" s="341">
        <v>0</v>
      </c>
      <c r="E130" s="341">
        <v>0</v>
      </c>
      <c r="F130" s="342">
        <f t="shared" si="11"/>
        <v>0</v>
      </c>
      <c r="G130" s="341">
        <v>0</v>
      </c>
      <c r="H130" s="341">
        <v>0</v>
      </c>
      <c r="I130" s="464">
        <f t="shared" si="9"/>
        <v>0</v>
      </c>
    </row>
    <row r="131" spans="1:9" s="229" customFormat="1" ht="12" customHeight="1">
      <c r="A131" s="125"/>
      <c r="B131" s="339"/>
      <c r="C131" s="340" t="s">
        <v>323</v>
      </c>
      <c r="D131" s="341">
        <v>0</v>
      </c>
      <c r="E131" s="341">
        <v>0</v>
      </c>
      <c r="F131" s="342">
        <f t="shared" si="11"/>
        <v>0</v>
      </c>
      <c r="G131" s="341">
        <v>0</v>
      </c>
      <c r="H131" s="341">
        <v>0</v>
      </c>
      <c r="I131" s="464">
        <f t="shared" si="9"/>
        <v>0</v>
      </c>
    </row>
    <row r="132" spans="1:9" s="229" customFormat="1" ht="12" customHeight="1">
      <c r="A132" s="125"/>
      <c r="B132" s="339"/>
      <c r="C132" s="340" t="s">
        <v>324</v>
      </c>
      <c r="D132" s="341">
        <v>0</v>
      </c>
      <c r="E132" s="341">
        <v>0</v>
      </c>
      <c r="F132" s="342">
        <f t="shared" si="11"/>
        <v>0</v>
      </c>
      <c r="G132" s="341">
        <v>0</v>
      </c>
      <c r="H132" s="341">
        <v>0</v>
      </c>
      <c r="I132" s="464">
        <f t="shared" si="9"/>
        <v>0</v>
      </c>
    </row>
    <row r="133" spans="1:9" s="229" customFormat="1" ht="12" customHeight="1">
      <c r="A133" s="125"/>
      <c r="B133" s="339"/>
      <c r="C133" s="340" t="s">
        <v>325</v>
      </c>
      <c r="D133" s="341">
        <v>0</v>
      </c>
      <c r="E133" s="341">
        <v>0</v>
      </c>
      <c r="F133" s="342">
        <f t="shared" si="11"/>
        <v>0</v>
      </c>
      <c r="G133" s="341">
        <v>0</v>
      </c>
      <c r="H133" s="341">
        <v>0</v>
      </c>
      <c r="I133" s="464">
        <f t="shared" si="9"/>
        <v>0</v>
      </c>
    </row>
    <row r="134" spans="1:9" s="229" customFormat="1" ht="12" customHeight="1">
      <c r="A134" s="125"/>
      <c r="B134" s="339"/>
      <c r="C134" s="340" t="s">
        <v>326</v>
      </c>
      <c r="D134" s="341">
        <v>0</v>
      </c>
      <c r="E134" s="341">
        <v>0</v>
      </c>
      <c r="F134" s="342">
        <f t="shared" si="11"/>
        <v>0</v>
      </c>
      <c r="G134" s="341">
        <v>0</v>
      </c>
      <c r="H134" s="341">
        <v>0</v>
      </c>
      <c r="I134" s="464">
        <f t="shared" si="9"/>
        <v>0</v>
      </c>
    </row>
    <row r="135" spans="1:9" s="229" customFormat="1" ht="12" customHeight="1">
      <c r="A135" s="125"/>
      <c r="B135" s="339"/>
      <c r="C135" s="340" t="s">
        <v>327</v>
      </c>
      <c r="D135" s="341">
        <v>0</v>
      </c>
      <c r="E135" s="341">
        <v>0</v>
      </c>
      <c r="F135" s="342">
        <f t="shared" si="11"/>
        <v>0</v>
      </c>
      <c r="G135" s="341">
        <v>0</v>
      </c>
      <c r="H135" s="341">
        <v>0</v>
      </c>
      <c r="I135" s="464">
        <f t="shared" si="9"/>
        <v>0</v>
      </c>
    </row>
    <row r="136" spans="1:9" s="229" customFormat="1" ht="12.6" customHeight="1">
      <c r="A136" s="125"/>
      <c r="B136" s="563" t="s">
        <v>328</v>
      </c>
      <c r="C136" s="564"/>
      <c r="D136" s="338">
        <f>SUM(D137:D139)</f>
        <v>0</v>
      </c>
      <c r="E136" s="338">
        <f>SUM(E137:E139)</f>
        <v>0</v>
      </c>
      <c r="F136" s="338">
        <f t="shared" si="11"/>
        <v>0</v>
      </c>
      <c r="G136" s="338">
        <f>SUM(G137:G140)</f>
        <v>0</v>
      </c>
      <c r="H136" s="338">
        <f>SUM(H137:H140)</f>
        <v>0</v>
      </c>
      <c r="I136" s="457">
        <f t="shared" si="9"/>
        <v>0</v>
      </c>
    </row>
    <row r="137" spans="1:9" s="229" customFormat="1" ht="12.6" customHeight="1">
      <c r="A137" s="125"/>
      <c r="B137" s="339"/>
      <c r="C137" s="340" t="s">
        <v>329</v>
      </c>
      <c r="D137" s="341">
        <v>0</v>
      </c>
      <c r="E137" s="341">
        <v>0</v>
      </c>
      <c r="F137" s="342">
        <f t="shared" si="11"/>
        <v>0</v>
      </c>
      <c r="G137" s="341">
        <v>0</v>
      </c>
      <c r="H137" s="341">
        <v>0</v>
      </c>
      <c r="I137" s="464">
        <f t="shared" si="9"/>
        <v>0</v>
      </c>
    </row>
    <row r="138" spans="1:9" s="229" customFormat="1" ht="12.6" customHeight="1">
      <c r="A138" s="125"/>
      <c r="B138" s="339"/>
      <c r="C138" s="340" t="s">
        <v>330</v>
      </c>
      <c r="D138" s="341">
        <v>0</v>
      </c>
      <c r="E138" s="341">
        <v>0</v>
      </c>
      <c r="F138" s="342">
        <f t="shared" si="11"/>
        <v>0</v>
      </c>
      <c r="G138" s="341">
        <v>0</v>
      </c>
      <c r="H138" s="341">
        <v>0</v>
      </c>
      <c r="I138" s="464">
        <f t="shared" si="9"/>
        <v>0</v>
      </c>
    </row>
    <row r="139" spans="1:9" s="229" customFormat="1" ht="12.6" customHeight="1">
      <c r="A139" s="125"/>
      <c r="B139" s="339"/>
      <c r="C139" s="340" t="s">
        <v>331</v>
      </c>
      <c r="D139" s="341">
        <v>0</v>
      </c>
      <c r="E139" s="341">
        <v>0</v>
      </c>
      <c r="F139" s="342">
        <f t="shared" si="11"/>
        <v>0</v>
      </c>
      <c r="G139" s="341">
        <v>0</v>
      </c>
      <c r="H139" s="341">
        <v>0</v>
      </c>
      <c r="I139" s="464">
        <f t="shared" ref="I139:I160" si="12">F139-G139</f>
        <v>0</v>
      </c>
    </row>
    <row r="140" spans="1:9" s="229" customFormat="1" ht="12.6" customHeight="1">
      <c r="A140" s="125"/>
      <c r="B140" s="563" t="s">
        <v>332</v>
      </c>
      <c r="C140" s="564"/>
      <c r="D140" s="338">
        <f>SUM(D141:D148)</f>
        <v>0</v>
      </c>
      <c r="E140" s="338">
        <f>SUM(E141:E148)</f>
        <v>0</v>
      </c>
      <c r="F140" s="338">
        <f t="shared" si="11"/>
        <v>0</v>
      </c>
      <c r="G140" s="338">
        <f>SUM(G141:G148)</f>
        <v>0</v>
      </c>
      <c r="H140" s="338">
        <f>SUM(H141:H148)</f>
        <v>0</v>
      </c>
      <c r="I140" s="457">
        <f t="shared" si="12"/>
        <v>0</v>
      </c>
    </row>
    <row r="141" spans="1:9" s="229" customFormat="1" ht="12" customHeight="1">
      <c r="A141" s="125"/>
      <c r="B141" s="339"/>
      <c r="C141" s="340" t="s">
        <v>333</v>
      </c>
      <c r="D141" s="341">
        <v>0</v>
      </c>
      <c r="E141" s="341">
        <v>0</v>
      </c>
      <c r="F141" s="342">
        <f t="shared" si="11"/>
        <v>0</v>
      </c>
      <c r="G141" s="341">
        <v>0</v>
      </c>
      <c r="H141" s="341">
        <v>0</v>
      </c>
      <c r="I141" s="464">
        <f t="shared" si="12"/>
        <v>0</v>
      </c>
    </row>
    <row r="142" spans="1:9" s="229" customFormat="1" ht="11.1" customHeight="1">
      <c r="A142" s="125"/>
      <c r="B142" s="339"/>
      <c r="C142" s="340" t="s">
        <v>334</v>
      </c>
      <c r="D142" s="341">
        <v>0</v>
      </c>
      <c r="E142" s="341">
        <v>0</v>
      </c>
      <c r="F142" s="342">
        <f t="shared" si="11"/>
        <v>0</v>
      </c>
      <c r="G142" s="341">
        <v>0</v>
      </c>
      <c r="H142" s="341">
        <v>0</v>
      </c>
      <c r="I142" s="464">
        <f t="shared" si="12"/>
        <v>0</v>
      </c>
    </row>
    <row r="143" spans="1:9" s="229" customFormat="1" ht="11.1" customHeight="1">
      <c r="A143" s="125"/>
      <c r="B143" s="339"/>
      <c r="C143" s="340" t="s">
        <v>335</v>
      </c>
      <c r="D143" s="341">
        <v>0</v>
      </c>
      <c r="E143" s="341">
        <v>0</v>
      </c>
      <c r="F143" s="342">
        <f t="shared" si="11"/>
        <v>0</v>
      </c>
      <c r="G143" s="341">
        <v>0</v>
      </c>
      <c r="H143" s="341">
        <v>0</v>
      </c>
      <c r="I143" s="464">
        <f t="shared" si="12"/>
        <v>0</v>
      </c>
    </row>
    <row r="144" spans="1:9" s="229" customFormat="1" ht="11.1" customHeight="1">
      <c r="A144" s="125"/>
      <c r="B144" s="254"/>
      <c r="C144" s="255" t="s">
        <v>336</v>
      </c>
      <c r="D144" s="343">
        <v>0</v>
      </c>
      <c r="E144" s="343">
        <v>0</v>
      </c>
      <c r="F144" s="344">
        <f t="shared" si="11"/>
        <v>0</v>
      </c>
      <c r="G144" s="343">
        <v>0</v>
      </c>
      <c r="H144" s="343">
        <v>0</v>
      </c>
      <c r="I144" s="422">
        <f t="shared" si="12"/>
        <v>0</v>
      </c>
    </row>
    <row r="145" spans="1:9" s="229" customFormat="1" ht="12" customHeight="1">
      <c r="A145" s="125"/>
      <c r="B145" s="345"/>
      <c r="C145" s="346" t="s">
        <v>337</v>
      </c>
      <c r="D145" s="347">
        <v>0</v>
      </c>
      <c r="E145" s="341">
        <v>0</v>
      </c>
      <c r="F145" s="348">
        <f t="shared" si="11"/>
        <v>0</v>
      </c>
      <c r="G145" s="347">
        <v>0</v>
      </c>
      <c r="H145" s="347">
        <v>0</v>
      </c>
      <c r="I145" s="465">
        <f t="shared" si="12"/>
        <v>0</v>
      </c>
    </row>
    <row r="146" spans="1:9" s="229" customFormat="1" ht="12" customHeight="1">
      <c r="A146" s="125"/>
      <c r="B146" s="339"/>
      <c r="C146" s="340" t="s">
        <v>338</v>
      </c>
      <c r="D146" s="341">
        <v>0</v>
      </c>
      <c r="E146" s="341"/>
      <c r="F146" s="342">
        <f t="shared" si="11"/>
        <v>0</v>
      </c>
      <c r="G146" s="341">
        <v>0</v>
      </c>
      <c r="H146" s="341">
        <v>0</v>
      </c>
      <c r="I146" s="464">
        <f t="shared" si="12"/>
        <v>0</v>
      </c>
    </row>
    <row r="147" spans="1:9" s="229" customFormat="1" ht="12" customHeight="1">
      <c r="A147" s="125"/>
      <c r="B147" s="339"/>
      <c r="C147" s="340" t="s">
        <v>339</v>
      </c>
      <c r="D147" s="341">
        <v>0</v>
      </c>
      <c r="E147" s="341">
        <v>0</v>
      </c>
      <c r="F147" s="342">
        <f t="shared" si="11"/>
        <v>0</v>
      </c>
      <c r="G147" s="341">
        <v>0</v>
      </c>
      <c r="H147" s="341">
        <v>0</v>
      </c>
      <c r="I147" s="464">
        <f t="shared" si="12"/>
        <v>0</v>
      </c>
    </row>
    <row r="148" spans="1:9" s="229" customFormat="1" ht="11.1" customHeight="1">
      <c r="A148" s="125"/>
      <c r="B148" s="339"/>
      <c r="C148" s="340" t="s">
        <v>340</v>
      </c>
      <c r="D148" s="341">
        <v>0</v>
      </c>
      <c r="E148" s="341">
        <v>0</v>
      </c>
      <c r="F148" s="342">
        <f t="shared" si="11"/>
        <v>0</v>
      </c>
      <c r="G148" s="341">
        <v>0</v>
      </c>
      <c r="H148" s="341">
        <v>0</v>
      </c>
      <c r="I148" s="464">
        <f t="shared" si="12"/>
        <v>0</v>
      </c>
    </row>
    <row r="149" spans="1:9" s="229" customFormat="1" ht="12.6" customHeight="1">
      <c r="A149" s="125"/>
      <c r="B149" s="563" t="s">
        <v>341</v>
      </c>
      <c r="C149" s="564"/>
      <c r="D149" s="338">
        <f>SUM(D150:D152)</f>
        <v>0</v>
      </c>
      <c r="E149" s="338">
        <f>SUM(E150:E152)</f>
        <v>0</v>
      </c>
      <c r="F149" s="338">
        <f t="shared" si="11"/>
        <v>0</v>
      </c>
      <c r="G149" s="338">
        <f>SUM(G150:G152)</f>
        <v>0</v>
      </c>
      <c r="H149" s="338">
        <f>SUM(H150:H152)</f>
        <v>0</v>
      </c>
      <c r="I149" s="457">
        <f t="shared" si="12"/>
        <v>0</v>
      </c>
    </row>
    <row r="150" spans="1:9" s="229" customFormat="1" ht="11.1" customHeight="1">
      <c r="A150" s="125"/>
      <c r="B150" s="339"/>
      <c r="C150" s="340" t="s">
        <v>342</v>
      </c>
      <c r="D150" s="341">
        <v>0</v>
      </c>
      <c r="E150" s="341">
        <v>0</v>
      </c>
      <c r="F150" s="342">
        <f t="shared" si="11"/>
        <v>0</v>
      </c>
      <c r="G150" s="341">
        <v>0</v>
      </c>
      <c r="H150" s="341">
        <v>0</v>
      </c>
      <c r="I150" s="464">
        <f t="shared" si="12"/>
        <v>0</v>
      </c>
    </row>
    <row r="151" spans="1:9" s="229" customFormat="1" ht="11.1" customHeight="1">
      <c r="A151" s="125"/>
      <c r="B151" s="339"/>
      <c r="C151" s="340" t="s">
        <v>343</v>
      </c>
      <c r="D151" s="341">
        <v>0</v>
      </c>
      <c r="E151" s="341">
        <v>0</v>
      </c>
      <c r="F151" s="342">
        <f t="shared" si="11"/>
        <v>0</v>
      </c>
      <c r="G151" s="341">
        <v>0</v>
      </c>
      <c r="H151" s="341">
        <v>0</v>
      </c>
      <c r="I151" s="464">
        <f t="shared" si="12"/>
        <v>0</v>
      </c>
    </row>
    <row r="152" spans="1:9" s="229" customFormat="1" ht="11.1" customHeight="1">
      <c r="A152" s="125"/>
      <c r="B152" s="460"/>
      <c r="C152" s="461" t="s">
        <v>344</v>
      </c>
      <c r="D152" s="341">
        <v>0</v>
      </c>
      <c r="E152" s="341">
        <v>0</v>
      </c>
      <c r="F152" s="342">
        <f t="shared" ref="F152:F160" si="13">D152+E152</f>
        <v>0</v>
      </c>
      <c r="G152" s="341">
        <v>0</v>
      </c>
      <c r="H152" s="341">
        <v>0</v>
      </c>
      <c r="I152" s="464">
        <f t="shared" si="12"/>
        <v>0</v>
      </c>
    </row>
    <row r="153" spans="1:9" s="229" customFormat="1" ht="11.1" customHeight="1">
      <c r="A153" s="125"/>
      <c r="B153" s="563" t="s">
        <v>345</v>
      </c>
      <c r="C153" s="564"/>
      <c r="D153" s="338">
        <f>SUM(D154:D160)</f>
        <v>0</v>
      </c>
      <c r="E153" s="338">
        <f>SUM(E154:E160)</f>
        <v>0</v>
      </c>
      <c r="F153" s="338">
        <f t="shared" si="13"/>
        <v>0</v>
      </c>
      <c r="G153" s="338">
        <f>SUM(G154:G160)</f>
        <v>0</v>
      </c>
      <c r="H153" s="338">
        <f>SUM(H154:H160)</f>
        <v>0</v>
      </c>
      <c r="I153" s="457">
        <f t="shared" si="12"/>
        <v>0</v>
      </c>
    </row>
    <row r="154" spans="1:9" s="229" customFormat="1" ht="11.1" customHeight="1">
      <c r="A154" s="125"/>
      <c r="B154" s="460"/>
      <c r="C154" s="461" t="s">
        <v>346</v>
      </c>
      <c r="D154" s="341">
        <v>0</v>
      </c>
      <c r="E154" s="341">
        <v>0</v>
      </c>
      <c r="F154" s="342">
        <f t="shared" si="13"/>
        <v>0</v>
      </c>
      <c r="G154" s="341">
        <v>0</v>
      </c>
      <c r="H154" s="341">
        <v>0</v>
      </c>
      <c r="I154" s="464">
        <f t="shared" si="12"/>
        <v>0</v>
      </c>
    </row>
    <row r="155" spans="1:9" s="229" customFormat="1" ht="11.1" customHeight="1">
      <c r="A155" s="125"/>
      <c r="B155" s="460"/>
      <c r="C155" s="461" t="s">
        <v>347</v>
      </c>
      <c r="D155" s="341">
        <v>0</v>
      </c>
      <c r="E155" s="341">
        <v>0</v>
      </c>
      <c r="F155" s="342">
        <f t="shared" si="13"/>
        <v>0</v>
      </c>
      <c r="G155" s="341">
        <v>0</v>
      </c>
      <c r="H155" s="341">
        <v>0</v>
      </c>
      <c r="I155" s="464">
        <f t="shared" si="12"/>
        <v>0</v>
      </c>
    </row>
    <row r="156" spans="1:9" s="229" customFormat="1" ht="11.1" customHeight="1">
      <c r="A156" s="125"/>
      <c r="B156" s="460"/>
      <c r="C156" s="461" t="s">
        <v>348</v>
      </c>
      <c r="D156" s="341">
        <v>0</v>
      </c>
      <c r="E156" s="341">
        <v>0</v>
      </c>
      <c r="F156" s="342">
        <f t="shared" si="13"/>
        <v>0</v>
      </c>
      <c r="G156" s="341">
        <v>0</v>
      </c>
      <c r="H156" s="341">
        <v>0</v>
      </c>
      <c r="I156" s="464">
        <f t="shared" si="12"/>
        <v>0</v>
      </c>
    </row>
    <row r="157" spans="1:9" s="229" customFormat="1" ht="11.1" customHeight="1">
      <c r="A157" s="125"/>
      <c r="B157" s="460"/>
      <c r="C157" s="461" t="s">
        <v>349</v>
      </c>
      <c r="D157" s="341">
        <v>0</v>
      </c>
      <c r="E157" s="341">
        <v>0</v>
      </c>
      <c r="F157" s="342">
        <f t="shared" si="13"/>
        <v>0</v>
      </c>
      <c r="G157" s="341">
        <v>0</v>
      </c>
      <c r="H157" s="341">
        <v>0</v>
      </c>
      <c r="I157" s="464">
        <f t="shared" si="12"/>
        <v>0</v>
      </c>
    </row>
    <row r="158" spans="1:9" s="229" customFormat="1" ht="11.1" customHeight="1">
      <c r="A158" s="125"/>
      <c r="B158" s="460"/>
      <c r="C158" s="461" t="s">
        <v>350</v>
      </c>
      <c r="D158" s="341">
        <v>0</v>
      </c>
      <c r="E158" s="341">
        <v>0</v>
      </c>
      <c r="F158" s="342">
        <f t="shared" si="13"/>
        <v>0</v>
      </c>
      <c r="G158" s="341">
        <v>0</v>
      </c>
      <c r="H158" s="341">
        <v>0</v>
      </c>
      <c r="I158" s="464">
        <f t="shared" si="12"/>
        <v>0</v>
      </c>
    </row>
    <row r="159" spans="1:9" s="229" customFormat="1" ht="11.1" customHeight="1">
      <c r="A159" s="125"/>
      <c r="B159" s="460"/>
      <c r="C159" s="461" t="s">
        <v>351</v>
      </c>
      <c r="D159" s="341">
        <v>0</v>
      </c>
      <c r="E159" s="341">
        <v>0</v>
      </c>
      <c r="F159" s="342">
        <f t="shared" si="13"/>
        <v>0</v>
      </c>
      <c r="G159" s="341">
        <v>0</v>
      </c>
      <c r="H159" s="341">
        <v>0</v>
      </c>
      <c r="I159" s="464">
        <f t="shared" si="12"/>
        <v>0</v>
      </c>
    </row>
    <row r="160" spans="1:9" s="229" customFormat="1" ht="11.1" customHeight="1">
      <c r="A160" s="125"/>
      <c r="B160" s="460"/>
      <c r="C160" s="461" t="s">
        <v>352</v>
      </c>
      <c r="D160" s="341">
        <v>0</v>
      </c>
      <c r="E160" s="341">
        <v>0</v>
      </c>
      <c r="F160" s="342">
        <f t="shared" si="13"/>
        <v>0</v>
      </c>
      <c r="G160" s="341">
        <v>0</v>
      </c>
      <c r="H160" s="341">
        <v>0</v>
      </c>
      <c r="I160" s="464">
        <f t="shared" si="12"/>
        <v>0</v>
      </c>
    </row>
    <row r="161" spans="1:9" s="229" customFormat="1" ht="3" customHeight="1">
      <c r="A161" s="125"/>
      <c r="B161" s="460"/>
      <c r="C161" s="461"/>
      <c r="D161" s="342"/>
      <c r="E161" s="342"/>
      <c r="F161" s="342"/>
      <c r="G161" s="341"/>
      <c r="H161" s="341"/>
      <c r="I161" s="464"/>
    </row>
    <row r="162" spans="1:9" s="229" customFormat="1" ht="15" customHeight="1">
      <c r="A162" s="125"/>
      <c r="B162" s="581" t="s">
        <v>354</v>
      </c>
      <c r="C162" s="582"/>
      <c r="D162" s="338">
        <f>D10+D87</f>
        <v>19308698</v>
      </c>
      <c r="E162" s="338">
        <f>E10+E87</f>
        <v>8.1854523159563541E-12</v>
      </c>
      <c r="F162" s="457">
        <f>D162+E162</f>
        <v>19308698</v>
      </c>
      <c r="G162" s="457">
        <f>G10+G87</f>
        <v>5055999.1899999995</v>
      </c>
      <c r="H162" s="457">
        <f>H10+H87</f>
        <v>5055999.1899999995</v>
      </c>
      <c r="I162" s="457">
        <f>F162-G162</f>
        <v>14252698.810000001</v>
      </c>
    </row>
    <row r="163" spans="1:9" s="229" customFormat="1" ht="5.25" customHeight="1">
      <c r="A163" s="125"/>
      <c r="B163" s="254"/>
      <c r="C163" s="255"/>
      <c r="D163" s="257"/>
      <c r="E163" s="257"/>
      <c r="F163" s="257"/>
      <c r="G163" s="422"/>
      <c r="H163" s="422"/>
      <c r="I163" s="422"/>
    </row>
    <row r="164" spans="1:9" s="229" customFormat="1" ht="12.75" customHeight="1">
      <c r="B164" s="311" t="s">
        <v>693</v>
      </c>
      <c r="C164" s="256"/>
      <c r="D164" s="234"/>
      <c r="E164" s="234"/>
      <c r="F164" s="234"/>
      <c r="G164" s="423"/>
      <c r="H164" s="234"/>
      <c r="I164" s="423"/>
    </row>
    <row r="165" spans="1:9" s="229" customFormat="1" ht="12.75" customHeight="1">
      <c r="A165" s="125"/>
      <c r="B165" s="256"/>
      <c r="C165" s="256"/>
      <c r="D165" s="235"/>
      <c r="E165" s="234"/>
      <c r="F165" s="234"/>
      <c r="G165" s="234"/>
      <c r="H165" s="234"/>
      <c r="I165" s="423"/>
    </row>
    <row r="166" spans="1:9" s="229" customFormat="1" ht="12.75" customHeight="1">
      <c r="A166" s="125"/>
      <c r="B166" s="256"/>
      <c r="C166" s="256"/>
      <c r="D166" s="234"/>
      <c r="E166" s="234"/>
      <c r="F166" s="234"/>
      <c r="G166" s="234"/>
      <c r="H166" s="235"/>
      <c r="I166" s="423"/>
    </row>
    <row r="167" spans="1:9" s="229" customFormat="1" ht="12.75" customHeight="1">
      <c r="A167" s="125"/>
      <c r="B167" s="256"/>
      <c r="C167" s="256"/>
      <c r="D167" s="234"/>
      <c r="E167" s="234"/>
      <c r="F167" s="235"/>
      <c r="G167" s="234"/>
      <c r="H167" s="234"/>
      <c r="I167" s="423"/>
    </row>
    <row r="168" spans="1:9" ht="12.75" customHeight="1">
      <c r="B168" s="165"/>
      <c r="C168" s="165"/>
      <c r="D168" s="166"/>
      <c r="E168" s="398"/>
      <c r="F168" s="166"/>
      <c r="G168" s="166"/>
      <c r="H168" s="166"/>
      <c r="I168" s="467"/>
    </row>
    <row r="169" spans="1:9" ht="12.75" customHeight="1">
      <c r="B169" s="165"/>
      <c r="C169" s="165"/>
      <c r="D169" s="166"/>
      <c r="E169" s="166"/>
      <c r="F169" s="398"/>
      <c r="G169" s="166"/>
      <c r="H169" s="166"/>
      <c r="I169" s="467"/>
    </row>
    <row r="170" spans="1:9" ht="12.75" customHeight="1">
      <c r="B170" s="165"/>
      <c r="C170" s="165"/>
      <c r="D170" s="166"/>
      <c r="E170" s="398"/>
      <c r="F170" s="166"/>
      <c r="G170" s="166"/>
      <c r="H170" s="166"/>
      <c r="I170" s="467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7"/>
    </row>
    <row r="172" spans="1:9" ht="12" customHeight="1">
      <c r="B172" s="165"/>
      <c r="C172" s="191" t="s">
        <v>678</v>
      </c>
      <c r="D172" s="583" t="s">
        <v>679</v>
      </c>
      <c r="E172" s="583"/>
      <c r="F172" s="191"/>
      <c r="G172" s="191"/>
      <c r="H172" s="584" t="s">
        <v>681</v>
      </c>
      <c r="I172" s="584"/>
    </row>
    <row r="173" spans="1:9" ht="12" customHeight="1">
      <c r="B173" s="165"/>
      <c r="C173" s="192" t="s">
        <v>683</v>
      </c>
      <c r="D173" s="578" t="s">
        <v>680</v>
      </c>
      <c r="E173" s="578"/>
      <c r="F173" s="192"/>
      <c r="G173" s="192"/>
      <c r="H173" s="579" t="s">
        <v>682</v>
      </c>
      <c r="I173" s="580"/>
    </row>
    <row r="174" spans="1:9" ht="12" customHeight="1">
      <c r="B174" s="165"/>
      <c r="C174" s="191" t="s">
        <v>688</v>
      </c>
      <c r="D174" s="191"/>
      <c r="E174" s="191"/>
      <c r="F174" s="191"/>
      <c r="G174" s="191"/>
      <c r="H174" s="166"/>
      <c r="I174" s="467"/>
    </row>
    <row r="177"/>
  </sheetData>
  <sheetProtection selectLockedCells="1"/>
  <mergeCells count="35"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:I1"/>
    <mergeCell ref="B2:I2"/>
    <mergeCell ref="B3:I3"/>
    <mergeCell ref="B4:I4"/>
    <mergeCell ref="B5:I5"/>
    <mergeCell ref="B10:C10"/>
    <mergeCell ref="B11:C11"/>
    <mergeCell ref="B7:I7"/>
    <mergeCell ref="B8:C9"/>
    <mergeCell ref="B6:J6"/>
    <mergeCell ref="D8:H8"/>
    <mergeCell ref="I8:I9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topLeftCell="A10" zoomScale="130" zoomScaleNormal="130" workbookViewId="0">
      <selection activeCell="E14" sqref="E14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67" t="s">
        <v>606</v>
      </c>
      <c r="C1" s="567"/>
      <c r="D1" s="567"/>
      <c r="E1" s="567"/>
      <c r="F1" s="567"/>
      <c r="G1" s="567"/>
      <c r="H1" s="567"/>
      <c r="I1" s="567"/>
    </row>
    <row r="2" spans="1:9" s="1" customFormat="1" ht="15">
      <c r="B2" s="568" t="s">
        <v>355</v>
      </c>
      <c r="C2" s="568"/>
      <c r="D2" s="568"/>
      <c r="E2" s="568"/>
      <c r="F2" s="568"/>
      <c r="G2" s="568"/>
      <c r="H2" s="568"/>
      <c r="I2" s="568"/>
    </row>
    <row r="3" spans="1:9" ht="14.1" customHeight="1">
      <c r="B3" s="591" t="s">
        <v>677</v>
      </c>
      <c r="C3" s="592"/>
      <c r="D3" s="592"/>
      <c r="E3" s="592"/>
      <c r="F3" s="592"/>
      <c r="G3" s="592"/>
      <c r="H3" s="592"/>
      <c r="I3" s="593"/>
    </row>
    <row r="4" spans="1:9" ht="14.1" customHeight="1">
      <c r="B4" s="493" t="s">
        <v>272</v>
      </c>
      <c r="C4" s="494"/>
      <c r="D4" s="494"/>
      <c r="E4" s="494"/>
      <c r="F4" s="494"/>
      <c r="G4" s="494"/>
      <c r="H4" s="494"/>
      <c r="I4" s="495"/>
    </row>
    <row r="5" spans="1:9" ht="14.1" customHeight="1">
      <c r="B5" s="493" t="s">
        <v>356</v>
      </c>
      <c r="C5" s="494"/>
      <c r="D5" s="494"/>
      <c r="E5" s="494"/>
      <c r="F5" s="494"/>
      <c r="G5" s="494"/>
      <c r="H5" s="494"/>
      <c r="I5" s="495"/>
    </row>
    <row r="6" spans="1:9" ht="14.1" customHeight="1">
      <c r="B6" s="575" t="str">
        <f>+'Formato 6a'!B6:I6</f>
        <v>Al 31 de Marzo de 2022</v>
      </c>
      <c r="C6" s="576"/>
      <c r="D6" s="576"/>
      <c r="E6" s="576"/>
      <c r="F6" s="576"/>
      <c r="G6" s="576"/>
      <c r="H6" s="576"/>
      <c r="I6" s="577"/>
    </row>
    <row r="7" spans="1:9" ht="14.1" customHeight="1">
      <c r="B7" s="501" t="s">
        <v>2</v>
      </c>
      <c r="C7" s="502"/>
      <c r="D7" s="502"/>
      <c r="E7" s="502"/>
      <c r="F7" s="502"/>
      <c r="G7" s="502"/>
      <c r="H7" s="502"/>
      <c r="I7" s="503"/>
    </row>
    <row r="8" spans="1:9" ht="15" customHeight="1">
      <c r="B8" s="586" t="s">
        <v>3</v>
      </c>
      <c r="C8" s="586"/>
      <c r="D8" s="504" t="s">
        <v>275</v>
      </c>
      <c r="E8" s="504"/>
      <c r="F8" s="504"/>
      <c r="G8" s="504"/>
      <c r="H8" s="504"/>
      <c r="I8" s="504" t="s">
        <v>661</v>
      </c>
    </row>
    <row r="9" spans="1:9" ht="21" customHeight="1">
      <c r="B9" s="586"/>
      <c r="C9" s="586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04"/>
    </row>
    <row r="10" spans="1:9" ht="24.75" customHeight="1">
      <c r="B10" s="587"/>
      <c r="C10" s="588"/>
      <c r="D10" s="350"/>
      <c r="E10" s="350"/>
      <c r="F10" s="350"/>
      <c r="G10" s="350"/>
      <c r="H10" s="350"/>
      <c r="I10" s="350"/>
    </row>
    <row r="11" spans="1:9" s="392" customFormat="1" ht="24.75" customHeight="1">
      <c r="A11" s="125"/>
      <c r="B11" s="585" t="s">
        <v>608</v>
      </c>
      <c r="C11" s="528"/>
      <c r="D11" s="319">
        <f>SUM(D13:D20)</f>
        <v>19308698</v>
      </c>
      <c r="E11" s="386">
        <f>SUM(E13:E20)</f>
        <v>8.1854523159563541E-12</v>
      </c>
      <c r="F11" s="386">
        <f>SUM(F13:F20)</f>
        <v>19308698</v>
      </c>
      <c r="G11" s="386">
        <f>SUM(G13:G20)</f>
        <v>5055999.1899999995</v>
      </c>
      <c r="H11" s="386">
        <f>SUM(H13:H20)</f>
        <v>5055999.1899999995</v>
      </c>
      <c r="I11" s="386">
        <f>F11-G11</f>
        <v>14252698.810000001</v>
      </c>
    </row>
    <row r="12" spans="1:9" s="388" customFormat="1" ht="24.75" customHeight="1">
      <c r="A12" s="125"/>
      <c r="B12" s="585"/>
      <c r="C12" s="528"/>
      <c r="D12" s="386"/>
      <c r="E12" s="386"/>
      <c r="F12" s="386"/>
      <c r="G12" s="386"/>
      <c r="H12" s="386"/>
      <c r="I12" s="386"/>
    </row>
    <row r="13" spans="1:9" s="388" customFormat="1" ht="24.75" customHeight="1">
      <c r="A13" s="125"/>
      <c r="B13" s="316"/>
      <c r="C13" s="430" t="s">
        <v>676</v>
      </c>
      <c r="D13" s="315">
        <f>+'Formato 6a'!D10</f>
        <v>19308698</v>
      </c>
      <c r="E13" s="446">
        <f>+'Formato 6a'!E10</f>
        <v>8.1854523159563541E-12</v>
      </c>
      <c r="F13" s="386">
        <f t="shared" ref="F13:F22" si="0">D13+E13</f>
        <v>19308698</v>
      </c>
      <c r="G13" s="381">
        <f>+'Formato 6a'!G10</f>
        <v>5055999.1899999995</v>
      </c>
      <c r="H13" s="381">
        <f>+'Formato 6a'!H10</f>
        <v>5055999.1899999995</v>
      </c>
      <c r="I13" s="386">
        <f>F13-G13</f>
        <v>14252698.810000001</v>
      </c>
    </row>
    <row r="14" spans="1:9" s="388" customFormat="1" ht="24.75" customHeight="1">
      <c r="A14" s="125"/>
      <c r="B14" s="316"/>
      <c r="C14" s="430" t="s">
        <v>358</v>
      </c>
      <c r="D14" s="446">
        <v>0</v>
      </c>
      <c r="E14" s="446">
        <v>0</v>
      </c>
      <c r="F14" s="386">
        <f t="shared" si="0"/>
        <v>0</v>
      </c>
      <c r="G14" s="446">
        <v>0</v>
      </c>
      <c r="H14" s="446">
        <v>0</v>
      </c>
      <c r="I14" s="386">
        <f t="shared" ref="I14:I33" si="1">F14-G14</f>
        <v>0</v>
      </c>
    </row>
    <row r="15" spans="1:9" s="229" customFormat="1" ht="24.75" customHeight="1">
      <c r="A15" s="125"/>
      <c r="B15" s="316"/>
      <c r="C15" s="430" t="s">
        <v>359</v>
      </c>
      <c r="D15" s="315">
        <v>0</v>
      </c>
      <c r="E15" s="315">
        <v>0</v>
      </c>
      <c r="F15" s="171">
        <f t="shared" si="0"/>
        <v>0</v>
      </c>
      <c r="G15" s="315">
        <v>0</v>
      </c>
      <c r="H15" s="315">
        <v>0</v>
      </c>
      <c r="I15" s="171">
        <f t="shared" si="1"/>
        <v>0</v>
      </c>
    </row>
    <row r="16" spans="1:9" s="229" customFormat="1" ht="24.75" customHeight="1">
      <c r="A16" s="125"/>
      <c r="B16" s="316"/>
      <c r="C16" s="430" t="s">
        <v>360</v>
      </c>
      <c r="D16" s="315">
        <v>0</v>
      </c>
      <c r="E16" s="315">
        <v>0</v>
      </c>
      <c r="F16" s="171">
        <f t="shared" si="0"/>
        <v>0</v>
      </c>
      <c r="G16" s="315">
        <v>0</v>
      </c>
      <c r="H16" s="315">
        <v>0</v>
      </c>
      <c r="I16" s="171">
        <f t="shared" si="1"/>
        <v>0</v>
      </c>
    </row>
    <row r="17" spans="1:9" s="229" customFormat="1" ht="24.75" customHeight="1">
      <c r="A17" s="125"/>
      <c r="B17" s="316"/>
      <c r="C17" s="378" t="s">
        <v>361</v>
      </c>
      <c r="D17" s="315">
        <v>0</v>
      </c>
      <c r="E17" s="315">
        <v>0</v>
      </c>
      <c r="F17" s="171">
        <f t="shared" si="0"/>
        <v>0</v>
      </c>
      <c r="G17" s="315">
        <v>0</v>
      </c>
      <c r="H17" s="315">
        <v>0</v>
      </c>
      <c r="I17" s="171">
        <f t="shared" si="1"/>
        <v>0</v>
      </c>
    </row>
    <row r="18" spans="1:9" s="229" customFormat="1" ht="24.75" customHeight="1">
      <c r="A18" s="125"/>
      <c r="B18" s="316"/>
      <c r="C18" s="378" t="s">
        <v>362</v>
      </c>
      <c r="D18" s="315">
        <v>0</v>
      </c>
      <c r="E18" s="315">
        <v>0</v>
      </c>
      <c r="F18" s="171">
        <f t="shared" si="0"/>
        <v>0</v>
      </c>
      <c r="G18" s="315">
        <v>0</v>
      </c>
      <c r="H18" s="315">
        <v>0</v>
      </c>
      <c r="I18" s="171">
        <f t="shared" si="1"/>
        <v>0</v>
      </c>
    </row>
    <row r="19" spans="1:9" s="229" customFormat="1" ht="24.75" customHeight="1">
      <c r="A19" s="125"/>
      <c r="B19" s="316"/>
      <c r="C19" s="378" t="s">
        <v>363</v>
      </c>
      <c r="D19" s="315">
        <v>0</v>
      </c>
      <c r="E19" s="315">
        <v>0</v>
      </c>
      <c r="F19" s="171">
        <f t="shared" si="0"/>
        <v>0</v>
      </c>
      <c r="G19" s="315">
        <v>0</v>
      </c>
      <c r="H19" s="315">
        <v>0</v>
      </c>
      <c r="I19" s="171">
        <f t="shared" si="1"/>
        <v>0</v>
      </c>
    </row>
    <row r="20" spans="1:9" s="229" customFormat="1" ht="24.75" customHeight="1">
      <c r="A20" s="125"/>
      <c r="B20" s="316"/>
      <c r="C20" s="378" t="s">
        <v>364</v>
      </c>
      <c r="D20" s="315">
        <v>0</v>
      </c>
      <c r="E20" s="315">
        <v>0</v>
      </c>
      <c r="F20" s="171">
        <f t="shared" si="0"/>
        <v>0</v>
      </c>
      <c r="G20" s="315">
        <v>0</v>
      </c>
      <c r="H20" s="315">
        <v>0</v>
      </c>
      <c r="I20" s="171">
        <f t="shared" si="1"/>
        <v>0</v>
      </c>
    </row>
    <row r="21" spans="1:9" s="229" customFormat="1" ht="24.75" customHeight="1">
      <c r="A21" s="125"/>
      <c r="B21" s="589"/>
      <c r="C21" s="590"/>
      <c r="D21" s="319"/>
      <c r="E21" s="319"/>
      <c r="F21" s="171"/>
      <c r="G21" s="351"/>
      <c r="H21" s="351"/>
      <c r="I21" s="171"/>
    </row>
    <row r="22" spans="1:9" s="229" customFormat="1" ht="24.75" customHeight="1">
      <c r="A22" s="125"/>
      <c r="B22" s="585" t="s">
        <v>607</v>
      </c>
      <c r="C22" s="528"/>
      <c r="D22" s="319">
        <f>SUM(D24:D31)</f>
        <v>0</v>
      </c>
      <c r="E22" s="319">
        <f>SUM(E24:E31)</f>
        <v>0</v>
      </c>
      <c r="F22" s="319">
        <f t="shared" si="0"/>
        <v>0</v>
      </c>
      <c r="G22" s="319">
        <f>SUM(G24:G31)</f>
        <v>0</v>
      </c>
      <c r="H22" s="319">
        <f>SUM(H24:H31)</f>
        <v>0</v>
      </c>
      <c r="I22" s="319">
        <f t="shared" si="1"/>
        <v>0</v>
      </c>
    </row>
    <row r="23" spans="1:9" s="229" customFormat="1" ht="24.75" customHeight="1">
      <c r="A23" s="125"/>
      <c r="B23" s="585"/>
      <c r="C23" s="528"/>
      <c r="D23" s="319"/>
      <c r="E23" s="319"/>
      <c r="F23" s="319"/>
      <c r="G23" s="319"/>
      <c r="H23" s="319"/>
      <c r="I23" s="319"/>
    </row>
    <row r="24" spans="1:9" s="229" customFormat="1" ht="24.75" customHeight="1">
      <c r="A24" s="125"/>
      <c r="B24" s="316"/>
      <c r="C24" s="378" t="s">
        <v>357</v>
      </c>
      <c r="D24" s="315">
        <v>0</v>
      </c>
      <c r="E24" s="315">
        <v>0</v>
      </c>
      <c r="F24" s="319">
        <f>D24+E24</f>
        <v>0</v>
      </c>
      <c r="G24" s="319">
        <f t="shared" ref="G24:G31" si="2">E24+F24</f>
        <v>0</v>
      </c>
      <c r="H24" s="319">
        <f t="shared" ref="H24:H31" si="3">F24+G24</f>
        <v>0</v>
      </c>
      <c r="I24" s="319">
        <f t="shared" si="1"/>
        <v>0</v>
      </c>
    </row>
    <row r="25" spans="1:9" s="229" customFormat="1" ht="24.75" customHeight="1">
      <c r="A25" s="125"/>
      <c r="B25" s="320"/>
      <c r="C25" s="380" t="s">
        <v>358</v>
      </c>
      <c r="D25" s="321">
        <v>0</v>
      </c>
      <c r="E25" s="321">
        <v>0</v>
      </c>
      <c r="F25" s="258">
        <f t="shared" ref="F25:F31" si="4">D25+E25</f>
        <v>0</v>
      </c>
      <c r="G25" s="258">
        <f t="shared" si="2"/>
        <v>0</v>
      </c>
      <c r="H25" s="258">
        <f t="shared" si="3"/>
        <v>0</v>
      </c>
      <c r="I25" s="258">
        <f t="shared" si="1"/>
        <v>0</v>
      </c>
    </row>
    <row r="26" spans="1:9" s="229" customFormat="1" ht="24.75" customHeight="1">
      <c r="A26" s="125"/>
      <c r="B26" s="322"/>
      <c r="C26" s="379" t="s">
        <v>359</v>
      </c>
      <c r="D26" s="323">
        <v>0</v>
      </c>
      <c r="E26" s="323">
        <v>0</v>
      </c>
      <c r="F26" s="324">
        <f t="shared" si="4"/>
        <v>0</v>
      </c>
      <c r="G26" s="324">
        <f t="shared" si="2"/>
        <v>0</v>
      </c>
      <c r="H26" s="324">
        <f t="shared" si="3"/>
        <v>0</v>
      </c>
      <c r="I26" s="324">
        <f t="shared" si="1"/>
        <v>0</v>
      </c>
    </row>
    <row r="27" spans="1:9" s="229" customFormat="1" ht="24.75" customHeight="1">
      <c r="A27" s="125"/>
      <c r="B27" s="316"/>
      <c r="C27" s="378" t="s">
        <v>360</v>
      </c>
      <c r="D27" s="315">
        <v>0</v>
      </c>
      <c r="E27" s="315">
        <v>0</v>
      </c>
      <c r="F27" s="319">
        <f t="shared" si="4"/>
        <v>0</v>
      </c>
      <c r="G27" s="319">
        <f t="shared" si="2"/>
        <v>0</v>
      </c>
      <c r="H27" s="319">
        <f t="shared" si="3"/>
        <v>0</v>
      </c>
      <c r="I27" s="319">
        <f t="shared" si="1"/>
        <v>0</v>
      </c>
    </row>
    <row r="28" spans="1:9" s="229" customFormat="1" ht="24.75" customHeight="1">
      <c r="A28" s="125"/>
      <c r="B28" s="316"/>
      <c r="C28" s="378" t="s">
        <v>361</v>
      </c>
      <c r="D28" s="315">
        <v>0</v>
      </c>
      <c r="E28" s="315">
        <v>0</v>
      </c>
      <c r="F28" s="319">
        <f t="shared" si="4"/>
        <v>0</v>
      </c>
      <c r="G28" s="319">
        <f t="shared" si="2"/>
        <v>0</v>
      </c>
      <c r="H28" s="319">
        <f t="shared" si="3"/>
        <v>0</v>
      </c>
      <c r="I28" s="319">
        <f t="shared" si="1"/>
        <v>0</v>
      </c>
    </row>
    <row r="29" spans="1:9" s="229" customFormat="1" ht="24.75" customHeight="1">
      <c r="A29" s="125"/>
      <c r="B29" s="316"/>
      <c r="C29" s="378" t="s">
        <v>362</v>
      </c>
      <c r="D29" s="315">
        <v>0</v>
      </c>
      <c r="E29" s="315">
        <v>0</v>
      </c>
      <c r="F29" s="319">
        <f t="shared" si="4"/>
        <v>0</v>
      </c>
      <c r="G29" s="319">
        <f t="shared" si="2"/>
        <v>0</v>
      </c>
      <c r="H29" s="319">
        <f t="shared" si="3"/>
        <v>0</v>
      </c>
      <c r="I29" s="319">
        <f t="shared" si="1"/>
        <v>0</v>
      </c>
    </row>
    <row r="30" spans="1:9" s="229" customFormat="1" ht="24.75" customHeight="1">
      <c r="A30" s="125"/>
      <c r="B30" s="316"/>
      <c r="C30" s="378" t="s">
        <v>363</v>
      </c>
      <c r="D30" s="315">
        <v>0</v>
      </c>
      <c r="E30" s="315">
        <v>0</v>
      </c>
      <c r="F30" s="319">
        <f t="shared" si="4"/>
        <v>0</v>
      </c>
      <c r="G30" s="319">
        <f t="shared" si="2"/>
        <v>0</v>
      </c>
      <c r="H30" s="319">
        <f t="shared" si="3"/>
        <v>0</v>
      </c>
      <c r="I30" s="319">
        <f t="shared" si="1"/>
        <v>0</v>
      </c>
    </row>
    <row r="31" spans="1:9" s="229" customFormat="1" ht="24.75" customHeight="1">
      <c r="A31" s="125"/>
      <c r="B31" s="316"/>
      <c r="C31" s="378" t="s">
        <v>364</v>
      </c>
      <c r="D31" s="315">
        <v>0</v>
      </c>
      <c r="E31" s="315">
        <v>0</v>
      </c>
      <c r="F31" s="319">
        <f t="shared" si="4"/>
        <v>0</v>
      </c>
      <c r="G31" s="319">
        <f t="shared" si="2"/>
        <v>0</v>
      </c>
      <c r="H31" s="319">
        <f t="shared" si="3"/>
        <v>0</v>
      </c>
      <c r="I31" s="319">
        <f t="shared" si="1"/>
        <v>0</v>
      </c>
    </row>
    <row r="32" spans="1:9" s="229" customFormat="1" ht="24.75" customHeight="1">
      <c r="A32" s="125"/>
      <c r="B32" s="589"/>
      <c r="C32" s="590"/>
      <c r="D32" s="329"/>
      <c r="E32" s="329"/>
      <c r="F32" s="329"/>
      <c r="G32" s="329"/>
      <c r="H32" s="329"/>
      <c r="I32" s="329"/>
    </row>
    <row r="33" spans="1:10" s="229" customFormat="1" ht="24.75" customHeight="1">
      <c r="A33" s="125"/>
      <c r="B33" s="585" t="s">
        <v>354</v>
      </c>
      <c r="C33" s="528"/>
      <c r="D33" s="458">
        <f>D11+D22</f>
        <v>19308698</v>
      </c>
      <c r="E33" s="458">
        <f>E11+E22</f>
        <v>8.1854523159563541E-12</v>
      </c>
      <c r="F33" s="458">
        <f>D33+E33</f>
        <v>19308698</v>
      </c>
      <c r="G33" s="458">
        <f>G11+G22</f>
        <v>5055999.1899999995</v>
      </c>
      <c r="H33" s="458">
        <f>H11+H22</f>
        <v>5055999.1899999995</v>
      </c>
      <c r="I33" s="458">
        <f t="shared" si="1"/>
        <v>14252698.810000001</v>
      </c>
    </row>
    <row r="34" spans="1:10" s="229" customFormat="1" ht="24.75" customHeight="1">
      <c r="A34" s="125"/>
      <c r="B34" s="594"/>
      <c r="C34" s="595"/>
      <c r="D34" s="258"/>
      <c r="E34" s="258"/>
      <c r="F34" s="258"/>
      <c r="G34" s="258"/>
      <c r="H34" s="258"/>
      <c r="I34" s="258"/>
    </row>
    <row r="35" spans="1:10" ht="24.75" customHeight="1">
      <c r="B35" s="311" t="s">
        <v>693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 t="s">
        <v>678</v>
      </c>
      <c r="B40" s="191"/>
      <c r="C40" s="197"/>
      <c r="D40" s="191"/>
      <c r="E40" s="583" t="s">
        <v>679</v>
      </c>
      <c r="F40" s="583"/>
      <c r="G40" s="198"/>
      <c r="H40" s="584" t="s">
        <v>681</v>
      </c>
      <c r="I40" s="584"/>
      <c r="J40" s="191"/>
    </row>
    <row r="41" spans="1:10" ht="12" customHeight="1">
      <c r="A41" s="192" t="s">
        <v>683</v>
      </c>
      <c r="B41" s="192"/>
      <c r="C41" s="199"/>
      <c r="D41" s="192"/>
      <c r="E41" s="578" t="s">
        <v>680</v>
      </c>
      <c r="F41" s="578"/>
      <c r="G41" s="200"/>
      <c r="H41" s="579" t="s">
        <v>682</v>
      </c>
      <c r="I41" s="579"/>
      <c r="J41" s="191"/>
    </row>
    <row r="42" spans="1:10" ht="12" customHeight="1">
      <c r="A42" s="191" t="s">
        <v>688</v>
      </c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H40:I40"/>
    <mergeCell ref="H41:I41"/>
    <mergeCell ref="E40:F40"/>
    <mergeCell ref="E41:F41"/>
    <mergeCell ref="B32:C32"/>
    <mergeCell ref="B34:C34"/>
    <mergeCell ref="B33:C33"/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topLeftCell="A4" zoomScale="120" zoomScaleNormal="120" workbookViewId="0">
      <selection activeCell="I11" sqref="I11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67" t="s">
        <v>609</v>
      </c>
      <c r="C1" s="567"/>
      <c r="D1" s="567"/>
      <c r="E1" s="567"/>
      <c r="F1" s="567"/>
      <c r="G1" s="567"/>
      <c r="H1" s="567"/>
      <c r="I1" s="567"/>
      <c r="J1" s="567"/>
    </row>
    <row r="2" spans="1:10" s="1" customFormat="1" ht="15">
      <c r="B2" s="485" t="s">
        <v>365</v>
      </c>
      <c r="C2" s="485"/>
      <c r="D2" s="485"/>
      <c r="E2" s="485"/>
      <c r="F2" s="485"/>
      <c r="G2" s="485"/>
      <c r="H2" s="485"/>
      <c r="I2" s="485"/>
      <c r="J2" s="485"/>
    </row>
    <row r="3" spans="1:10" ht="12.95" customHeight="1">
      <c r="B3" s="476" t="s">
        <v>677</v>
      </c>
      <c r="C3" s="477"/>
      <c r="D3" s="477"/>
      <c r="E3" s="477"/>
      <c r="F3" s="477"/>
      <c r="G3" s="477"/>
      <c r="H3" s="477"/>
      <c r="I3" s="477"/>
      <c r="J3" s="478"/>
    </row>
    <row r="4" spans="1:10" ht="12.95" customHeight="1">
      <c r="B4" s="531" t="s">
        <v>272</v>
      </c>
      <c r="C4" s="532"/>
      <c r="D4" s="532"/>
      <c r="E4" s="532"/>
      <c r="F4" s="532"/>
      <c r="G4" s="532"/>
      <c r="H4" s="532"/>
      <c r="I4" s="532"/>
      <c r="J4" s="533"/>
    </row>
    <row r="5" spans="1:10" ht="12.95" customHeight="1">
      <c r="B5" s="531" t="s">
        <v>366</v>
      </c>
      <c r="C5" s="532"/>
      <c r="D5" s="532"/>
      <c r="E5" s="532"/>
      <c r="F5" s="532"/>
      <c r="G5" s="532"/>
      <c r="H5" s="532"/>
      <c r="I5" s="532"/>
      <c r="J5" s="533"/>
    </row>
    <row r="6" spans="1:10" ht="12.95" customHeight="1">
      <c r="B6" s="575" t="str">
        <f>+'Formato 6a'!B6:I6</f>
        <v>Al 31 de Marzo de 2022</v>
      </c>
      <c r="C6" s="576"/>
      <c r="D6" s="576"/>
      <c r="E6" s="576"/>
      <c r="F6" s="576"/>
      <c r="G6" s="576"/>
      <c r="H6" s="576"/>
      <c r="I6" s="576"/>
      <c r="J6" s="577"/>
    </row>
    <row r="7" spans="1:10" ht="12.95" customHeight="1">
      <c r="B7" s="534" t="s">
        <v>2</v>
      </c>
      <c r="C7" s="535"/>
      <c r="D7" s="535"/>
      <c r="E7" s="535"/>
      <c r="F7" s="535"/>
      <c r="G7" s="535"/>
      <c r="H7" s="535"/>
      <c r="I7" s="535"/>
      <c r="J7" s="536"/>
    </row>
    <row r="8" spans="1:10" ht="11.25" customHeight="1">
      <c r="B8" s="530" t="s">
        <v>3</v>
      </c>
      <c r="C8" s="530"/>
      <c r="D8" s="530"/>
      <c r="E8" s="504" t="s">
        <v>275</v>
      </c>
      <c r="F8" s="504"/>
      <c r="G8" s="504"/>
      <c r="H8" s="504"/>
      <c r="I8" s="504"/>
      <c r="J8" s="504" t="s">
        <v>276</v>
      </c>
    </row>
    <row r="9" spans="1:10" ht="19.5" customHeight="1">
      <c r="B9" s="530"/>
      <c r="C9" s="530"/>
      <c r="D9" s="530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04"/>
    </row>
    <row r="10" spans="1:10" ht="4.5" customHeight="1">
      <c r="B10" s="599"/>
      <c r="C10" s="600"/>
      <c r="D10" s="601"/>
      <c r="E10" s="167"/>
      <c r="F10" s="167"/>
      <c r="G10" s="167"/>
      <c r="H10" s="167"/>
      <c r="I10" s="167"/>
      <c r="J10" s="167"/>
    </row>
    <row r="11" spans="1:10" ht="12" customHeight="1">
      <c r="B11" s="602" t="s">
        <v>367</v>
      </c>
      <c r="C11" s="603"/>
      <c r="D11" s="604"/>
      <c r="E11" s="447">
        <f>E12+E22+E31+E42</f>
        <v>19308698</v>
      </c>
      <c r="F11" s="447">
        <f>F12+F22+F31+F42</f>
        <v>8.1854523159563541E-12</v>
      </c>
      <c r="G11" s="447">
        <f>E11+F11</f>
        <v>19308698</v>
      </c>
      <c r="H11" s="447">
        <f>H12+H22+H31+H42</f>
        <v>5055999.1899999995</v>
      </c>
      <c r="I11" s="447">
        <f>I12+I22+I31+I42</f>
        <v>5055999.1899999995</v>
      </c>
      <c r="J11" s="447">
        <f>G11-H11</f>
        <v>14252698.810000001</v>
      </c>
    </row>
    <row r="12" spans="1:10" ht="12" customHeight="1">
      <c r="B12" s="448"/>
      <c r="C12" s="449" t="s">
        <v>368</v>
      </c>
      <c r="D12" s="450"/>
      <c r="E12" s="393">
        <f>SUM(E13:E20)</f>
        <v>0</v>
      </c>
      <c r="F12" s="393">
        <f>SUM(F13:F20)</f>
        <v>0</v>
      </c>
      <c r="G12" s="447">
        <f t="shared" ref="G12:G75" si="0">E12+F12</f>
        <v>0</v>
      </c>
      <c r="H12" s="451">
        <f>SUM(H13:H20)</f>
        <v>0</v>
      </c>
      <c r="I12" s="451">
        <f>SUM(I13:I20)</f>
        <v>0</v>
      </c>
      <c r="J12" s="447">
        <f t="shared" ref="J12:J75" si="1">G12-H12</f>
        <v>0</v>
      </c>
    </row>
    <row r="13" spans="1:10" s="229" customFormat="1" ht="9.9499999999999993" customHeight="1">
      <c r="A13" s="125"/>
      <c r="B13" s="452"/>
      <c r="C13" s="453"/>
      <c r="D13" s="454" t="s">
        <v>369</v>
      </c>
      <c r="E13" s="355">
        <v>0</v>
      </c>
      <c r="F13" s="355">
        <v>0</v>
      </c>
      <c r="G13" s="319">
        <f t="shared" si="0"/>
        <v>0</v>
      </c>
      <c r="H13" s="355">
        <v>0</v>
      </c>
      <c r="I13" s="355">
        <v>0</v>
      </c>
      <c r="J13" s="319">
        <f t="shared" si="1"/>
        <v>0</v>
      </c>
    </row>
    <row r="14" spans="1:10" s="229" customFormat="1" ht="9.9499999999999993" customHeight="1">
      <c r="A14" s="125"/>
      <c r="B14" s="452"/>
      <c r="C14" s="453"/>
      <c r="D14" s="454" t="s">
        <v>370</v>
      </c>
      <c r="E14" s="355">
        <v>0</v>
      </c>
      <c r="F14" s="355">
        <v>0</v>
      </c>
      <c r="G14" s="319">
        <f t="shared" si="0"/>
        <v>0</v>
      </c>
      <c r="H14" s="355">
        <v>0</v>
      </c>
      <c r="I14" s="355">
        <v>0</v>
      </c>
      <c r="J14" s="319">
        <f t="shared" si="1"/>
        <v>0</v>
      </c>
    </row>
    <row r="15" spans="1:10" s="229" customFormat="1" ht="9.9499999999999993" customHeight="1">
      <c r="A15" s="125"/>
      <c r="B15" s="452"/>
      <c r="C15" s="453"/>
      <c r="D15" s="454" t="s">
        <v>371</v>
      </c>
      <c r="E15" s="355">
        <v>0</v>
      </c>
      <c r="F15" s="355">
        <v>0</v>
      </c>
      <c r="G15" s="319">
        <f t="shared" si="0"/>
        <v>0</v>
      </c>
      <c r="H15" s="355">
        <v>0</v>
      </c>
      <c r="I15" s="355">
        <v>0</v>
      </c>
      <c r="J15" s="319">
        <f t="shared" si="1"/>
        <v>0</v>
      </c>
    </row>
    <row r="16" spans="1:10" s="229" customFormat="1" ht="9.9499999999999993" customHeight="1">
      <c r="A16" s="125"/>
      <c r="B16" s="452"/>
      <c r="C16" s="453"/>
      <c r="D16" s="454" t="s">
        <v>372</v>
      </c>
      <c r="E16" s="355">
        <v>0</v>
      </c>
      <c r="F16" s="355">
        <v>0</v>
      </c>
      <c r="G16" s="319">
        <f t="shared" si="0"/>
        <v>0</v>
      </c>
      <c r="H16" s="355">
        <v>0</v>
      </c>
      <c r="I16" s="355">
        <v>0</v>
      </c>
      <c r="J16" s="319">
        <f t="shared" si="1"/>
        <v>0</v>
      </c>
    </row>
    <row r="17" spans="1:10" s="229" customFormat="1" ht="9.9499999999999993" customHeight="1">
      <c r="A17" s="125"/>
      <c r="B17" s="452"/>
      <c r="C17" s="453"/>
      <c r="D17" s="454" t="s">
        <v>373</v>
      </c>
      <c r="E17" s="355">
        <v>0</v>
      </c>
      <c r="F17" s="355">
        <v>0</v>
      </c>
      <c r="G17" s="319">
        <f t="shared" si="0"/>
        <v>0</v>
      </c>
      <c r="H17" s="355">
        <v>0</v>
      </c>
      <c r="I17" s="355">
        <v>0</v>
      </c>
      <c r="J17" s="319">
        <f t="shared" si="1"/>
        <v>0</v>
      </c>
    </row>
    <row r="18" spans="1:10" s="229" customFormat="1" ht="9.9499999999999993" customHeight="1">
      <c r="A18" s="125"/>
      <c r="B18" s="452"/>
      <c r="C18" s="453"/>
      <c r="D18" s="454" t="s">
        <v>374</v>
      </c>
      <c r="E18" s="355">
        <v>0</v>
      </c>
      <c r="F18" s="355">
        <v>0</v>
      </c>
      <c r="G18" s="319">
        <f t="shared" si="0"/>
        <v>0</v>
      </c>
      <c r="H18" s="355">
        <v>0</v>
      </c>
      <c r="I18" s="355">
        <v>0</v>
      </c>
      <c r="J18" s="319">
        <f t="shared" si="1"/>
        <v>0</v>
      </c>
    </row>
    <row r="19" spans="1:10" s="229" customFormat="1" ht="9.9499999999999993" customHeight="1">
      <c r="A19" s="125"/>
      <c r="B19" s="452"/>
      <c r="C19" s="453"/>
      <c r="D19" s="454" t="s">
        <v>375</v>
      </c>
      <c r="E19" s="355">
        <v>0</v>
      </c>
      <c r="F19" s="355">
        <v>0</v>
      </c>
      <c r="G19" s="319">
        <f t="shared" si="0"/>
        <v>0</v>
      </c>
      <c r="H19" s="355">
        <v>0</v>
      </c>
      <c r="I19" s="355">
        <v>0</v>
      </c>
      <c r="J19" s="319">
        <f t="shared" si="1"/>
        <v>0</v>
      </c>
    </row>
    <row r="20" spans="1:10" s="229" customFormat="1" ht="9.9499999999999993" customHeight="1">
      <c r="A20" s="125"/>
      <c r="B20" s="452"/>
      <c r="C20" s="453"/>
      <c r="D20" s="454" t="s">
        <v>376</v>
      </c>
      <c r="E20" s="355">
        <v>0</v>
      </c>
      <c r="F20" s="355">
        <v>0</v>
      </c>
      <c r="G20" s="319">
        <f t="shared" si="0"/>
        <v>0</v>
      </c>
      <c r="H20" s="355">
        <v>0</v>
      </c>
      <c r="I20" s="355">
        <v>0</v>
      </c>
      <c r="J20" s="319">
        <f t="shared" si="1"/>
        <v>0</v>
      </c>
    </row>
    <row r="21" spans="1:10" s="229" customFormat="1" ht="2.25" hidden="1" customHeight="1">
      <c r="A21" s="125"/>
      <c r="B21" s="356"/>
      <c r="C21" s="259"/>
      <c r="D21" s="357"/>
      <c r="E21" s="354"/>
      <c r="F21" s="354"/>
      <c r="G21" s="319"/>
      <c r="H21" s="354"/>
      <c r="I21" s="354"/>
      <c r="J21" s="319"/>
    </row>
    <row r="22" spans="1:10" s="229" customFormat="1" ht="12" customHeight="1">
      <c r="A22" s="125"/>
      <c r="B22" s="316"/>
      <c r="C22" s="358" t="s">
        <v>377</v>
      </c>
      <c r="D22" s="317"/>
      <c r="E22" s="354">
        <f>SUM(E23:E29)</f>
        <v>19308698</v>
      </c>
      <c r="F22" s="354">
        <f>SUM(F23:F29)</f>
        <v>8.1854523159563541E-12</v>
      </c>
      <c r="G22" s="314">
        <f t="shared" si="0"/>
        <v>19308698</v>
      </c>
      <c r="H22" s="455">
        <f>SUM(H23:H29)</f>
        <v>5055999.1899999995</v>
      </c>
      <c r="I22" s="455">
        <f>SUM(I23:I29)</f>
        <v>5055999.1899999995</v>
      </c>
      <c r="J22" s="314">
        <f t="shared" si="1"/>
        <v>14252698.810000001</v>
      </c>
    </row>
    <row r="23" spans="1:10" s="229" customFormat="1" ht="9.9499999999999993" customHeight="1">
      <c r="A23" s="125"/>
      <c r="B23" s="359"/>
      <c r="C23" s="360"/>
      <c r="D23" s="430" t="s">
        <v>378</v>
      </c>
      <c r="E23" s="355">
        <v>0</v>
      </c>
      <c r="F23" s="355">
        <v>0</v>
      </c>
      <c r="G23" s="319">
        <f t="shared" si="0"/>
        <v>0</v>
      </c>
      <c r="H23" s="355">
        <v>0</v>
      </c>
      <c r="I23" s="355">
        <v>0</v>
      </c>
      <c r="J23" s="319">
        <f t="shared" si="1"/>
        <v>0</v>
      </c>
    </row>
    <row r="24" spans="1:10" s="229" customFormat="1" ht="9.9499999999999993" customHeight="1">
      <c r="A24" s="125"/>
      <c r="B24" s="359"/>
      <c r="C24" s="360"/>
      <c r="D24" s="430" t="s">
        <v>379</v>
      </c>
      <c r="E24" s="355">
        <v>0</v>
      </c>
      <c r="F24" s="355">
        <v>0</v>
      </c>
      <c r="G24" s="319">
        <f t="shared" si="0"/>
        <v>0</v>
      </c>
      <c r="H24" s="355">
        <v>0</v>
      </c>
      <c r="I24" s="355">
        <v>0</v>
      </c>
      <c r="J24" s="319">
        <f t="shared" si="1"/>
        <v>0</v>
      </c>
    </row>
    <row r="25" spans="1:10" s="229" customFormat="1" ht="9.9499999999999993" customHeight="1">
      <c r="A25" s="125"/>
      <c r="B25" s="359"/>
      <c r="C25" s="360"/>
      <c r="D25" s="430" t="s">
        <v>380</v>
      </c>
      <c r="E25" s="355">
        <v>0</v>
      </c>
      <c r="F25" s="355">
        <v>0</v>
      </c>
      <c r="G25" s="319">
        <f t="shared" si="0"/>
        <v>0</v>
      </c>
      <c r="H25" s="355">
        <v>0</v>
      </c>
      <c r="I25" s="355">
        <v>0</v>
      </c>
      <c r="J25" s="319">
        <f t="shared" si="1"/>
        <v>0</v>
      </c>
    </row>
    <row r="26" spans="1:10" ht="9.9499999999999993" customHeight="1">
      <c r="B26" s="359"/>
      <c r="C26" s="360"/>
      <c r="D26" s="430" t="s">
        <v>381</v>
      </c>
      <c r="E26" s="355">
        <v>0</v>
      </c>
      <c r="F26" s="355">
        <v>0</v>
      </c>
      <c r="G26" s="319">
        <f t="shared" si="0"/>
        <v>0</v>
      </c>
      <c r="H26" s="355">
        <v>0</v>
      </c>
      <c r="I26" s="355">
        <v>0</v>
      </c>
      <c r="J26" s="319">
        <f t="shared" si="1"/>
        <v>0</v>
      </c>
    </row>
    <row r="27" spans="1:10" ht="9.9499999999999993" customHeight="1">
      <c r="B27" s="359"/>
      <c r="C27" s="360"/>
      <c r="D27" s="430" t="s">
        <v>382</v>
      </c>
      <c r="E27" s="355">
        <f>+'Formato 6a'!D10</f>
        <v>19308698</v>
      </c>
      <c r="F27" s="355">
        <f>+'Formato 6a'!E10</f>
        <v>8.1854523159563541E-12</v>
      </c>
      <c r="G27" s="319">
        <f t="shared" si="0"/>
        <v>19308698</v>
      </c>
      <c r="H27" s="355">
        <f>+'Formato 6a'!G10</f>
        <v>5055999.1899999995</v>
      </c>
      <c r="I27" s="355">
        <f>+'Formato 6a'!H10</f>
        <v>5055999.1899999995</v>
      </c>
      <c r="J27" s="319">
        <f>G27-H27</f>
        <v>14252698.810000001</v>
      </c>
    </row>
    <row r="28" spans="1:10" ht="9.9499999999999993" customHeight="1">
      <c r="B28" s="359"/>
      <c r="C28" s="360"/>
      <c r="D28" s="430" t="s">
        <v>383</v>
      </c>
      <c r="E28" s="355">
        <v>0</v>
      </c>
      <c r="F28" s="355">
        <v>0</v>
      </c>
      <c r="G28" s="319">
        <f t="shared" si="0"/>
        <v>0</v>
      </c>
      <c r="H28" s="355">
        <v>0</v>
      </c>
      <c r="I28" s="355">
        <v>0</v>
      </c>
      <c r="J28" s="319">
        <f t="shared" si="1"/>
        <v>0</v>
      </c>
    </row>
    <row r="29" spans="1:10" ht="9.9499999999999993" customHeight="1">
      <c r="B29" s="359"/>
      <c r="C29" s="360"/>
      <c r="D29" s="430" t="s">
        <v>384</v>
      </c>
      <c r="E29" s="355">
        <v>0</v>
      </c>
      <c r="F29" s="355">
        <v>0</v>
      </c>
      <c r="G29" s="319">
        <f t="shared" si="0"/>
        <v>0</v>
      </c>
      <c r="H29" s="355">
        <v>0</v>
      </c>
      <c r="I29" s="355">
        <v>0</v>
      </c>
      <c r="J29" s="319">
        <f t="shared" si="1"/>
        <v>0</v>
      </c>
    </row>
    <row r="30" spans="1:10" ht="6.75" hidden="1" customHeight="1">
      <c r="B30" s="356"/>
      <c r="C30" s="259"/>
      <c r="D30" s="357"/>
      <c r="E30" s="354"/>
      <c r="F30" s="354"/>
      <c r="G30" s="319"/>
      <c r="H30" s="354"/>
      <c r="I30" s="354"/>
      <c r="J30" s="319"/>
    </row>
    <row r="31" spans="1:10" ht="12" customHeight="1">
      <c r="B31" s="316"/>
      <c r="C31" s="358" t="s">
        <v>385</v>
      </c>
      <c r="D31" s="317"/>
      <c r="E31" s="354">
        <f>SUM(E32:E40)</f>
        <v>0</v>
      </c>
      <c r="F31" s="354">
        <f>SUM(F32:F40)</f>
        <v>0</v>
      </c>
      <c r="G31" s="314">
        <f t="shared" si="0"/>
        <v>0</v>
      </c>
      <c r="H31" s="354">
        <f>SUM(H32:H40)</f>
        <v>0</v>
      </c>
      <c r="I31" s="354">
        <f>SUM(I32:I40)</f>
        <v>0</v>
      </c>
      <c r="J31" s="314">
        <f t="shared" si="1"/>
        <v>0</v>
      </c>
    </row>
    <row r="32" spans="1:10" ht="9.9499999999999993" customHeight="1">
      <c r="B32" s="359"/>
      <c r="C32" s="360"/>
      <c r="D32" s="231" t="s">
        <v>386</v>
      </c>
      <c r="E32" s="355">
        <v>0</v>
      </c>
      <c r="F32" s="355">
        <v>0</v>
      </c>
      <c r="G32" s="319">
        <f t="shared" si="0"/>
        <v>0</v>
      </c>
      <c r="H32" s="355">
        <v>0</v>
      </c>
      <c r="I32" s="355">
        <v>0</v>
      </c>
      <c r="J32" s="319">
        <f t="shared" si="1"/>
        <v>0</v>
      </c>
    </row>
    <row r="33" spans="2:10" ht="9.9499999999999993" customHeight="1">
      <c r="B33" s="359"/>
      <c r="C33" s="360"/>
      <c r="D33" s="231" t="s">
        <v>387</v>
      </c>
      <c r="E33" s="355">
        <v>0</v>
      </c>
      <c r="F33" s="355">
        <v>0</v>
      </c>
      <c r="G33" s="319">
        <f t="shared" si="0"/>
        <v>0</v>
      </c>
      <c r="H33" s="355">
        <v>0</v>
      </c>
      <c r="I33" s="355">
        <v>0</v>
      </c>
      <c r="J33" s="319">
        <f t="shared" si="1"/>
        <v>0</v>
      </c>
    </row>
    <row r="34" spans="2:10" ht="9.9499999999999993" customHeight="1">
      <c r="B34" s="359"/>
      <c r="C34" s="360"/>
      <c r="D34" s="231" t="s">
        <v>388</v>
      </c>
      <c r="E34" s="355">
        <v>0</v>
      </c>
      <c r="F34" s="355">
        <v>0</v>
      </c>
      <c r="G34" s="319">
        <f t="shared" si="0"/>
        <v>0</v>
      </c>
      <c r="H34" s="355">
        <v>0</v>
      </c>
      <c r="I34" s="355">
        <v>0</v>
      </c>
      <c r="J34" s="319">
        <f t="shared" si="1"/>
        <v>0</v>
      </c>
    </row>
    <row r="35" spans="2:10" ht="9.9499999999999993" customHeight="1">
      <c r="B35" s="359"/>
      <c r="C35" s="360"/>
      <c r="D35" s="231" t="s">
        <v>389</v>
      </c>
      <c r="E35" s="355">
        <v>0</v>
      </c>
      <c r="F35" s="355">
        <v>0</v>
      </c>
      <c r="G35" s="319">
        <f t="shared" si="0"/>
        <v>0</v>
      </c>
      <c r="H35" s="355">
        <v>0</v>
      </c>
      <c r="I35" s="355">
        <v>0</v>
      </c>
      <c r="J35" s="319">
        <f t="shared" si="1"/>
        <v>0</v>
      </c>
    </row>
    <row r="36" spans="2:10" ht="9.9499999999999993" customHeight="1">
      <c r="B36" s="359"/>
      <c r="C36" s="360"/>
      <c r="D36" s="231" t="s">
        <v>390</v>
      </c>
      <c r="E36" s="355">
        <v>0</v>
      </c>
      <c r="F36" s="355">
        <v>0</v>
      </c>
      <c r="G36" s="319">
        <f t="shared" si="0"/>
        <v>0</v>
      </c>
      <c r="H36" s="355">
        <v>0</v>
      </c>
      <c r="I36" s="355">
        <v>0</v>
      </c>
      <c r="J36" s="319">
        <f t="shared" si="1"/>
        <v>0</v>
      </c>
    </row>
    <row r="37" spans="2:10" ht="9.9499999999999993" customHeight="1">
      <c r="B37" s="359"/>
      <c r="C37" s="360"/>
      <c r="D37" s="231" t="s">
        <v>391</v>
      </c>
      <c r="E37" s="355">
        <v>0</v>
      </c>
      <c r="F37" s="355">
        <v>0</v>
      </c>
      <c r="G37" s="319">
        <f t="shared" si="0"/>
        <v>0</v>
      </c>
      <c r="H37" s="355">
        <v>0</v>
      </c>
      <c r="I37" s="355">
        <v>0</v>
      </c>
      <c r="J37" s="319">
        <f t="shared" si="1"/>
        <v>0</v>
      </c>
    </row>
    <row r="38" spans="2:10" ht="9.9499999999999993" customHeight="1">
      <c r="B38" s="359"/>
      <c r="C38" s="360"/>
      <c r="D38" s="231" t="s">
        <v>392</v>
      </c>
      <c r="E38" s="355">
        <v>0</v>
      </c>
      <c r="F38" s="355">
        <v>0</v>
      </c>
      <c r="G38" s="319">
        <f t="shared" si="0"/>
        <v>0</v>
      </c>
      <c r="H38" s="355">
        <v>0</v>
      </c>
      <c r="I38" s="355">
        <v>0</v>
      </c>
      <c r="J38" s="319">
        <f t="shared" si="1"/>
        <v>0</v>
      </c>
    </row>
    <row r="39" spans="2:10" ht="9.9499999999999993" customHeight="1">
      <c r="B39" s="359"/>
      <c r="C39" s="360"/>
      <c r="D39" s="231" t="s">
        <v>393</v>
      </c>
      <c r="E39" s="355">
        <v>0</v>
      </c>
      <c r="F39" s="355">
        <v>0</v>
      </c>
      <c r="G39" s="319">
        <f t="shared" si="0"/>
        <v>0</v>
      </c>
      <c r="H39" s="355">
        <v>0</v>
      </c>
      <c r="I39" s="355">
        <v>0</v>
      </c>
      <c r="J39" s="319">
        <f t="shared" si="1"/>
        <v>0</v>
      </c>
    </row>
    <row r="40" spans="2:10" ht="9.9499999999999993" customHeight="1">
      <c r="B40" s="359"/>
      <c r="C40" s="360"/>
      <c r="D40" s="231" t="s">
        <v>394</v>
      </c>
      <c r="E40" s="355">
        <v>0</v>
      </c>
      <c r="F40" s="355">
        <v>0</v>
      </c>
      <c r="G40" s="319">
        <f t="shared" si="0"/>
        <v>0</v>
      </c>
      <c r="H40" s="355">
        <v>0</v>
      </c>
      <c r="I40" s="355">
        <v>0</v>
      </c>
      <c r="J40" s="319">
        <f t="shared" si="1"/>
        <v>0</v>
      </c>
    </row>
    <row r="41" spans="2:10" ht="1.5" customHeight="1">
      <c r="B41" s="356"/>
      <c r="C41" s="259"/>
      <c r="D41" s="357"/>
      <c r="E41" s="354"/>
      <c r="F41" s="354"/>
      <c r="G41" s="319"/>
      <c r="H41" s="354"/>
      <c r="I41" s="354"/>
      <c r="J41" s="319"/>
    </row>
    <row r="42" spans="2:10" ht="12" customHeight="1">
      <c r="B42" s="316"/>
      <c r="C42" s="358" t="s">
        <v>395</v>
      </c>
      <c r="D42" s="317"/>
      <c r="E42" s="354">
        <f>SUM(E43:E46)</f>
        <v>0</v>
      </c>
      <c r="F42" s="354">
        <f>SUM(F43:F46)</f>
        <v>0</v>
      </c>
      <c r="G42" s="314">
        <f t="shared" si="0"/>
        <v>0</v>
      </c>
      <c r="H42" s="354">
        <f>SUM(H43:H46)</f>
        <v>0</v>
      </c>
      <c r="I42" s="354">
        <f>SUM(I43:I46)</f>
        <v>0</v>
      </c>
      <c r="J42" s="314">
        <f t="shared" si="1"/>
        <v>0</v>
      </c>
    </row>
    <row r="43" spans="2:10" ht="9.9499999999999993" customHeight="1">
      <c r="B43" s="359"/>
      <c r="C43" s="360"/>
      <c r="D43" s="231" t="s">
        <v>396</v>
      </c>
      <c r="E43" s="355">
        <v>0</v>
      </c>
      <c r="F43" s="355">
        <v>0</v>
      </c>
      <c r="G43" s="319">
        <f t="shared" si="0"/>
        <v>0</v>
      </c>
      <c r="H43" s="355">
        <v>0</v>
      </c>
      <c r="I43" s="355">
        <v>0</v>
      </c>
      <c r="J43" s="319">
        <f t="shared" si="1"/>
        <v>0</v>
      </c>
    </row>
    <row r="44" spans="2:10" ht="17.25" customHeight="1">
      <c r="B44" s="359"/>
      <c r="C44" s="360"/>
      <c r="D44" s="231" t="s">
        <v>397</v>
      </c>
      <c r="E44" s="355">
        <v>0</v>
      </c>
      <c r="F44" s="355">
        <v>0</v>
      </c>
      <c r="G44" s="319">
        <f t="shared" si="0"/>
        <v>0</v>
      </c>
      <c r="H44" s="355">
        <v>0</v>
      </c>
      <c r="I44" s="355">
        <v>0</v>
      </c>
      <c r="J44" s="319">
        <f t="shared" si="1"/>
        <v>0</v>
      </c>
    </row>
    <row r="45" spans="2:10" ht="9.9499999999999993" customHeight="1">
      <c r="B45" s="359"/>
      <c r="C45" s="360"/>
      <c r="D45" s="231" t="s">
        <v>398</v>
      </c>
      <c r="E45" s="355">
        <v>0</v>
      </c>
      <c r="F45" s="355">
        <v>0</v>
      </c>
      <c r="G45" s="319">
        <f t="shared" si="0"/>
        <v>0</v>
      </c>
      <c r="H45" s="355">
        <v>0</v>
      </c>
      <c r="I45" s="355">
        <v>0</v>
      </c>
      <c r="J45" s="319">
        <f t="shared" si="1"/>
        <v>0</v>
      </c>
    </row>
    <row r="46" spans="2:10" ht="9.9499999999999993" customHeight="1">
      <c r="B46" s="359"/>
      <c r="C46" s="360"/>
      <c r="D46" s="231" t="s">
        <v>399</v>
      </c>
      <c r="E46" s="355">
        <v>0</v>
      </c>
      <c r="F46" s="355">
        <v>0</v>
      </c>
      <c r="G46" s="319">
        <f t="shared" si="0"/>
        <v>0</v>
      </c>
      <c r="H46" s="355">
        <v>0</v>
      </c>
      <c r="I46" s="355">
        <v>0</v>
      </c>
      <c r="J46" s="319">
        <f t="shared" si="1"/>
        <v>0</v>
      </c>
    </row>
    <row r="47" spans="2:10" ht="2.25" customHeight="1">
      <c r="B47" s="356"/>
      <c r="C47" s="259"/>
      <c r="D47" s="357"/>
      <c r="E47" s="354"/>
      <c r="F47" s="354"/>
      <c r="G47" s="319"/>
      <c r="H47" s="355"/>
      <c r="I47" s="355"/>
      <c r="J47" s="319"/>
    </row>
    <row r="48" spans="2:10" ht="12" customHeight="1">
      <c r="B48" s="596" t="s">
        <v>400</v>
      </c>
      <c r="C48" s="597"/>
      <c r="D48" s="598"/>
      <c r="E48" s="354">
        <f>E49+E59+E68+E79</f>
        <v>0</v>
      </c>
      <c r="F48" s="354">
        <f>F49+F59+F68+F79</f>
        <v>0</v>
      </c>
      <c r="G48" s="314">
        <f t="shared" si="0"/>
        <v>0</v>
      </c>
      <c r="H48" s="354">
        <f>H49+H59+H68+H79</f>
        <v>0</v>
      </c>
      <c r="I48" s="354">
        <f>I49+I59+I68+I79</f>
        <v>0</v>
      </c>
      <c r="J48" s="314">
        <f t="shared" si="1"/>
        <v>0</v>
      </c>
    </row>
    <row r="49" spans="2:10" ht="12" customHeight="1">
      <c r="B49" s="316"/>
      <c r="C49" s="358" t="s">
        <v>368</v>
      </c>
      <c r="D49" s="317"/>
      <c r="E49" s="354">
        <f>SUM(E50:E57)</f>
        <v>0</v>
      </c>
      <c r="F49" s="354">
        <f>SUM(F50:F57)</f>
        <v>0</v>
      </c>
      <c r="G49" s="314">
        <f t="shared" si="0"/>
        <v>0</v>
      </c>
      <c r="H49" s="354">
        <f>H50+H60+H69+H80</f>
        <v>0</v>
      </c>
      <c r="I49" s="354">
        <f>SUM(I50:I57)</f>
        <v>0</v>
      </c>
      <c r="J49" s="314">
        <f t="shared" si="1"/>
        <v>0</v>
      </c>
    </row>
    <row r="50" spans="2:10" ht="9.9499999999999993" customHeight="1">
      <c r="B50" s="359"/>
      <c r="C50" s="360"/>
      <c r="D50" s="231" t="s">
        <v>369</v>
      </c>
      <c r="E50" s="355">
        <v>0</v>
      </c>
      <c r="F50" s="355">
        <v>0</v>
      </c>
      <c r="G50" s="319">
        <f t="shared" si="0"/>
        <v>0</v>
      </c>
      <c r="H50" s="355">
        <v>0</v>
      </c>
      <c r="I50" s="355">
        <v>0</v>
      </c>
      <c r="J50" s="319">
        <f t="shared" si="1"/>
        <v>0</v>
      </c>
    </row>
    <row r="51" spans="2:10" ht="9.9499999999999993" customHeight="1">
      <c r="B51" s="359"/>
      <c r="C51" s="360"/>
      <c r="D51" s="231" t="s">
        <v>370</v>
      </c>
      <c r="E51" s="355">
        <v>0</v>
      </c>
      <c r="F51" s="355">
        <v>0</v>
      </c>
      <c r="G51" s="319">
        <f t="shared" si="0"/>
        <v>0</v>
      </c>
      <c r="H51" s="355">
        <v>0</v>
      </c>
      <c r="I51" s="355">
        <v>0</v>
      </c>
      <c r="J51" s="319">
        <f t="shared" si="1"/>
        <v>0</v>
      </c>
    </row>
    <row r="52" spans="2:10" ht="9.9499999999999993" customHeight="1">
      <c r="B52" s="359"/>
      <c r="C52" s="360"/>
      <c r="D52" s="231" t="s">
        <v>371</v>
      </c>
      <c r="E52" s="355">
        <v>0</v>
      </c>
      <c r="F52" s="355">
        <v>0</v>
      </c>
      <c r="G52" s="319">
        <f t="shared" si="0"/>
        <v>0</v>
      </c>
      <c r="H52" s="355">
        <v>0</v>
      </c>
      <c r="I52" s="355">
        <v>0</v>
      </c>
      <c r="J52" s="319">
        <f t="shared" si="1"/>
        <v>0</v>
      </c>
    </row>
    <row r="53" spans="2:10" ht="9.9499999999999993" customHeight="1">
      <c r="B53" s="361"/>
      <c r="C53" s="362"/>
      <c r="D53" s="352" t="s">
        <v>372</v>
      </c>
      <c r="E53" s="363">
        <v>0</v>
      </c>
      <c r="F53" s="363">
        <v>0</v>
      </c>
      <c r="G53" s="258">
        <f t="shared" si="0"/>
        <v>0</v>
      </c>
      <c r="H53" s="363">
        <v>0</v>
      </c>
      <c r="I53" s="363">
        <v>0</v>
      </c>
      <c r="J53" s="258">
        <f t="shared" si="1"/>
        <v>0</v>
      </c>
    </row>
    <row r="54" spans="2:10" ht="9.9499999999999993" customHeight="1">
      <c r="B54" s="364"/>
      <c r="C54" s="365"/>
      <c r="D54" s="353" t="s">
        <v>373</v>
      </c>
      <c r="E54" s="366">
        <v>0</v>
      </c>
      <c r="F54" s="366">
        <v>0</v>
      </c>
      <c r="G54" s="324">
        <f t="shared" si="0"/>
        <v>0</v>
      </c>
      <c r="H54" s="366">
        <v>0</v>
      </c>
      <c r="I54" s="366">
        <v>0</v>
      </c>
      <c r="J54" s="324">
        <f t="shared" si="1"/>
        <v>0</v>
      </c>
    </row>
    <row r="55" spans="2:10" ht="9.9499999999999993" customHeight="1">
      <c r="B55" s="359"/>
      <c r="C55" s="360"/>
      <c r="D55" s="231" t="s">
        <v>374</v>
      </c>
      <c r="E55" s="355">
        <v>0</v>
      </c>
      <c r="F55" s="355">
        <v>0</v>
      </c>
      <c r="G55" s="319">
        <f t="shared" si="0"/>
        <v>0</v>
      </c>
      <c r="H55" s="355">
        <v>0</v>
      </c>
      <c r="I55" s="355">
        <v>0</v>
      </c>
      <c r="J55" s="319">
        <f t="shared" si="1"/>
        <v>0</v>
      </c>
    </row>
    <row r="56" spans="2:10" ht="9.9499999999999993" customHeight="1">
      <c r="B56" s="359"/>
      <c r="C56" s="360"/>
      <c r="D56" s="231" t="s">
        <v>375</v>
      </c>
      <c r="E56" s="355">
        <v>0</v>
      </c>
      <c r="F56" s="355">
        <v>0</v>
      </c>
      <c r="G56" s="319">
        <f t="shared" si="0"/>
        <v>0</v>
      </c>
      <c r="H56" s="355">
        <v>0</v>
      </c>
      <c r="I56" s="355">
        <v>0</v>
      </c>
      <c r="J56" s="319">
        <f t="shared" si="1"/>
        <v>0</v>
      </c>
    </row>
    <row r="57" spans="2:10" ht="9.9499999999999993" customHeight="1">
      <c r="B57" s="359"/>
      <c r="C57" s="360"/>
      <c r="D57" s="231" t="s">
        <v>376</v>
      </c>
      <c r="E57" s="355">
        <v>0</v>
      </c>
      <c r="F57" s="355">
        <v>0</v>
      </c>
      <c r="G57" s="319">
        <f t="shared" si="0"/>
        <v>0</v>
      </c>
      <c r="H57" s="355">
        <v>0</v>
      </c>
      <c r="I57" s="355">
        <v>0</v>
      </c>
      <c r="J57" s="319">
        <f t="shared" si="1"/>
        <v>0</v>
      </c>
    </row>
    <row r="58" spans="2:10" ht="0.75" customHeight="1">
      <c r="B58" s="356"/>
      <c r="C58" s="259"/>
      <c r="D58" s="357"/>
      <c r="E58" s="354"/>
      <c r="F58" s="354"/>
      <c r="G58" s="319"/>
      <c r="H58" s="354"/>
      <c r="I58" s="354"/>
      <c r="J58" s="319"/>
    </row>
    <row r="59" spans="2:10" ht="12" customHeight="1">
      <c r="B59" s="316"/>
      <c r="C59" s="358" t="s">
        <v>377</v>
      </c>
      <c r="D59" s="317"/>
      <c r="E59" s="354">
        <f>SUM(E60:E66)</f>
        <v>0</v>
      </c>
      <c r="F59" s="354">
        <f>SUM(F60:F66)</f>
        <v>0</v>
      </c>
      <c r="G59" s="314">
        <f t="shared" si="0"/>
        <v>0</v>
      </c>
      <c r="H59" s="354">
        <f>SUM(H60:H66)</f>
        <v>0</v>
      </c>
      <c r="I59" s="354">
        <f>SUM(I60:I66)</f>
        <v>0</v>
      </c>
      <c r="J59" s="314">
        <f t="shared" si="1"/>
        <v>0</v>
      </c>
    </row>
    <row r="60" spans="2:10" ht="9.9499999999999993" customHeight="1">
      <c r="B60" s="359"/>
      <c r="C60" s="360"/>
      <c r="D60" s="231" t="s">
        <v>378</v>
      </c>
      <c r="E60" s="355">
        <v>0</v>
      </c>
      <c r="F60" s="355">
        <v>0</v>
      </c>
      <c r="G60" s="319">
        <f t="shared" si="0"/>
        <v>0</v>
      </c>
      <c r="H60" s="355">
        <v>0</v>
      </c>
      <c r="I60" s="355">
        <v>0</v>
      </c>
      <c r="J60" s="319">
        <f t="shared" si="1"/>
        <v>0</v>
      </c>
    </row>
    <row r="61" spans="2:10" ht="9.9499999999999993" customHeight="1">
      <c r="B61" s="359"/>
      <c r="C61" s="360"/>
      <c r="D61" s="231" t="s">
        <v>379</v>
      </c>
      <c r="E61" s="355">
        <v>0</v>
      </c>
      <c r="F61" s="355">
        <v>0</v>
      </c>
      <c r="G61" s="319">
        <f t="shared" si="0"/>
        <v>0</v>
      </c>
      <c r="H61" s="355">
        <v>0</v>
      </c>
      <c r="I61" s="355">
        <v>0</v>
      </c>
      <c r="J61" s="319">
        <f t="shared" si="1"/>
        <v>0</v>
      </c>
    </row>
    <row r="62" spans="2:10" ht="9.9499999999999993" customHeight="1">
      <c r="B62" s="359"/>
      <c r="C62" s="360"/>
      <c r="D62" s="231" t="s">
        <v>380</v>
      </c>
      <c r="E62" s="355">
        <v>0</v>
      </c>
      <c r="F62" s="355">
        <v>0</v>
      </c>
      <c r="G62" s="319">
        <f t="shared" si="0"/>
        <v>0</v>
      </c>
      <c r="H62" s="355">
        <v>0</v>
      </c>
      <c r="I62" s="355">
        <v>0</v>
      </c>
      <c r="J62" s="319">
        <f t="shared" si="1"/>
        <v>0</v>
      </c>
    </row>
    <row r="63" spans="2:10" ht="9.9499999999999993" customHeight="1">
      <c r="B63" s="359"/>
      <c r="C63" s="360"/>
      <c r="D63" s="231" t="s">
        <v>381</v>
      </c>
      <c r="E63" s="355">
        <v>0</v>
      </c>
      <c r="F63" s="355">
        <v>0</v>
      </c>
      <c r="G63" s="319">
        <f t="shared" si="0"/>
        <v>0</v>
      </c>
      <c r="H63" s="355">
        <v>0</v>
      </c>
      <c r="I63" s="355">
        <v>0</v>
      </c>
      <c r="J63" s="319">
        <f t="shared" si="1"/>
        <v>0</v>
      </c>
    </row>
    <row r="64" spans="2:10" ht="9.9499999999999993" customHeight="1">
      <c r="B64" s="359"/>
      <c r="C64" s="360"/>
      <c r="D64" s="231" t="s">
        <v>382</v>
      </c>
      <c r="E64" s="355">
        <v>0</v>
      </c>
      <c r="F64" s="355">
        <v>0</v>
      </c>
      <c r="G64" s="319">
        <f t="shared" si="0"/>
        <v>0</v>
      </c>
      <c r="H64" s="355">
        <v>0</v>
      </c>
      <c r="I64" s="355">
        <v>0</v>
      </c>
      <c r="J64" s="319">
        <f t="shared" si="1"/>
        <v>0</v>
      </c>
    </row>
    <row r="65" spans="2:10" ht="9.9499999999999993" customHeight="1">
      <c r="B65" s="359"/>
      <c r="C65" s="360"/>
      <c r="D65" s="231" t="s">
        <v>383</v>
      </c>
      <c r="E65" s="355">
        <v>0</v>
      </c>
      <c r="F65" s="355">
        <v>0</v>
      </c>
      <c r="G65" s="319">
        <f t="shared" si="0"/>
        <v>0</v>
      </c>
      <c r="H65" s="355">
        <v>0</v>
      </c>
      <c r="I65" s="355">
        <v>0</v>
      </c>
      <c r="J65" s="319">
        <f t="shared" si="1"/>
        <v>0</v>
      </c>
    </row>
    <row r="66" spans="2:10" ht="9.9499999999999993" customHeight="1">
      <c r="B66" s="359"/>
      <c r="C66" s="360"/>
      <c r="D66" s="231" t="s">
        <v>384</v>
      </c>
      <c r="E66" s="355">
        <v>0</v>
      </c>
      <c r="F66" s="355">
        <v>0</v>
      </c>
      <c r="G66" s="319">
        <f t="shared" si="0"/>
        <v>0</v>
      </c>
      <c r="H66" s="355">
        <v>0</v>
      </c>
      <c r="I66" s="355">
        <v>0</v>
      </c>
      <c r="J66" s="319">
        <f t="shared" si="1"/>
        <v>0</v>
      </c>
    </row>
    <row r="67" spans="2:10" ht="0.75" customHeight="1">
      <c r="B67" s="356"/>
      <c r="C67" s="259"/>
      <c r="D67" s="357"/>
      <c r="E67" s="354"/>
      <c r="F67" s="354"/>
      <c r="G67" s="319"/>
      <c r="H67" s="354"/>
      <c r="I67" s="354"/>
      <c r="J67" s="319"/>
    </row>
    <row r="68" spans="2:10" ht="12" customHeight="1">
      <c r="B68" s="316"/>
      <c r="C68" s="358" t="s">
        <v>385</v>
      </c>
      <c r="D68" s="317"/>
      <c r="E68" s="354">
        <f>SUM(E69:E77)</f>
        <v>0</v>
      </c>
      <c r="F68" s="354">
        <f>SUM(F69:F77)</f>
        <v>0</v>
      </c>
      <c r="G68" s="314">
        <f t="shared" si="0"/>
        <v>0</v>
      </c>
      <c r="H68" s="354">
        <f>SUM(H69:H77)</f>
        <v>0</v>
      </c>
      <c r="I68" s="354">
        <f>SUM(I69:I77)</f>
        <v>0</v>
      </c>
      <c r="J68" s="314">
        <f t="shared" si="1"/>
        <v>0</v>
      </c>
    </row>
    <row r="69" spans="2:10" ht="9.9499999999999993" customHeight="1">
      <c r="B69" s="359"/>
      <c r="C69" s="360"/>
      <c r="D69" s="231" t="s">
        <v>386</v>
      </c>
      <c r="E69" s="355">
        <v>0</v>
      </c>
      <c r="F69" s="355">
        <v>0</v>
      </c>
      <c r="G69" s="319">
        <f t="shared" si="0"/>
        <v>0</v>
      </c>
      <c r="H69" s="355">
        <v>0</v>
      </c>
      <c r="I69" s="355">
        <v>0</v>
      </c>
      <c r="J69" s="319">
        <f t="shared" si="1"/>
        <v>0</v>
      </c>
    </row>
    <row r="70" spans="2:10" ht="9.9499999999999993" customHeight="1">
      <c r="B70" s="359"/>
      <c r="C70" s="360"/>
      <c r="D70" s="231" t="s">
        <v>387</v>
      </c>
      <c r="E70" s="355">
        <v>0</v>
      </c>
      <c r="F70" s="355">
        <v>0</v>
      </c>
      <c r="G70" s="319">
        <f t="shared" si="0"/>
        <v>0</v>
      </c>
      <c r="H70" s="355">
        <v>0</v>
      </c>
      <c r="I70" s="355">
        <v>0</v>
      </c>
      <c r="J70" s="319">
        <f t="shared" si="1"/>
        <v>0</v>
      </c>
    </row>
    <row r="71" spans="2:10" ht="9.9499999999999993" customHeight="1">
      <c r="B71" s="359"/>
      <c r="C71" s="360"/>
      <c r="D71" s="231" t="s">
        <v>388</v>
      </c>
      <c r="E71" s="355">
        <v>0</v>
      </c>
      <c r="F71" s="355">
        <v>0</v>
      </c>
      <c r="G71" s="319">
        <f t="shared" si="0"/>
        <v>0</v>
      </c>
      <c r="H71" s="355">
        <v>0</v>
      </c>
      <c r="I71" s="355">
        <v>0</v>
      </c>
      <c r="J71" s="319">
        <f t="shared" si="1"/>
        <v>0</v>
      </c>
    </row>
    <row r="72" spans="2:10" ht="9.9499999999999993" customHeight="1">
      <c r="B72" s="359"/>
      <c r="C72" s="360"/>
      <c r="D72" s="231" t="s">
        <v>389</v>
      </c>
      <c r="E72" s="355">
        <v>0</v>
      </c>
      <c r="F72" s="355">
        <v>0</v>
      </c>
      <c r="G72" s="319">
        <f t="shared" si="0"/>
        <v>0</v>
      </c>
      <c r="H72" s="355">
        <v>0</v>
      </c>
      <c r="I72" s="355">
        <v>0</v>
      </c>
      <c r="J72" s="319">
        <f t="shared" si="1"/>
        <v>0</v>
      </c>
    </row>
    <row r="73" spans="2:10" ht="9.9499999999999993" customHeight="1">
      <c r="B73" s="359"/>
      <c r="C73" s="360"/>
      <c r="D73" s="231" t="s">
        <v>390</v>
      </c>
      <c r="E73" s="355">
        <v>0</v>
      </c>
      <c r="F73" s="355">
        <v>0</v>
      </c>
      <c r="G73" s="319">
        <f t="shared" si="0"/>
        <v>0</v>
      </c>
      <c r="H73" s="355">
        <v>0</v>
      </c>
      <c r="I73" s="355">
        <v>0</v>
      </c>
      <c r="J73" s="319">
        <f t="shared" si="1"/>
        <v>0</v>
      </c>
    </row>
    <row r="74" spans="2:10" ht="9.9499999999999993" customHeight="1">
      <c r="B74" s="359"/>
      <c r="C74" s="360"/>
      <c r="D74" s="231" t="s">
        <v>391</v>
      </c>
      <c r="E74" s="355">
        <v>0</v>
      </c>
      <c r="F74" s="355">
        <v>0</v>
      </c>
      <c r="G74" s="319">
        <f t="shared" si="0"/>
        <v>0</v>
      </c>
      <c r="H74" s="355">
        <v>0</v>
      </c>
      <c r="I74" s="355">
        <v>0</v>
      </c>
      <c r="J74" s="319">
        <f t="shared" si="1"/>
        <v>0</v>
      </c>
    </row>
    <row r="75" spans="2:10" ht="9.9499999999999993" customHeight="1">
      <c r="B75" s="359"/>
      <c r="C75" s="360"/>
      <c r="D75" s="231" t="s">
        <v>392</v>
      </c>
      <c r="E75" s="355">
        <v>0</v>
      </c>
      <c r="F75" s="355">
        <v>0</v>
      </c>
      <c r="G75" s="319">
        <f t="shared" si="0"/>
        <v>0</v>
      </c>
      <c r="H75" s="355">
        <v>0</v>
      </c>
      <c r="I75" s="355">
        <v>0</v>
      </c>
      <c r="J75" s="319">
        <f t="shared" si="1"/>
        <v>0</v>
      </c>
    </row>
    <row r="76" spans="2:10" ht="9.9499999999999993" customHeight="1">
      <c r="B76" s="359"/>
      <c r="C76" s="360"/>
      <c r="D76" s="231" t="s">
        <v>393</v>
      </c>
      <c r="E76" s="355">
        <v>0</v>
      </c>
      <c r="F76" s="355">
        <v>0</v>
      </c>
      <c r="G76" s="319">
        <f t="shared" ref="G76:G85" si="2">E76+F76</f>
        <v>0</v>
      </c>
      <c r="H76" s="355">
        <v>0</v>
      </c>
      <c r="I76" s="355">
        <v>0</v>
      </c>
      <c r="J76" s="319">
        <f t="shared" ref="J76:J85" si="3">G76-H76</f>
        <v>0</v>
      </c>
    </row>
    <row r="77" spans="2:10" ht="9.9499999999999993" customHeight="1">
      <c r="B77" s="359"/>
      <c r="C77" s="360"/>
      <c r="D77" s="231" t="s">
        <v>394</v>
      </c>
      <c r="E77" s="355">
        <v>0</v>
      </c>
      <c r="F77" s="355">
        <v>0</v>
      </c>
      <c r="G77" s="319">
        <f t="shared" si="2"/>
        <v>0</v>
      </c>
      <c r="H77" s="355">
        <v>0</v>
      </c>
      <c r="I77" s="355">
        <v>0</v>
      </c>
      <c r="J77" s="319">
        <f t="shared" si="3"/>
        <v>0</v>
      </c>
    </row>
    <row r="78" spans="2:10" ht="2.25" customHeight="1">
      <c r="B78" s="356"/>
      <c r="C78" s="259"/>
      <c r="D78" s="357"/>
      <c r="E78" s="354"/>
      <c r="F78" s="354"/>
      <c r="G78" s="319"/>
      <c r="H78" s="354"/>
      <c r="I78" s="354"/>
      <c r="J78" s="319"/>
    </row>
    <row r="79" spans="2:10" ht="12" customHeight="1">
      <c r="B79" s="316"/>
      <c r="C79" s="358" t="s">
        <v>395</v>
      </c>
      <c r="D79" s="317"/>
      <c r="E79" s="354">
        <f>SUM(E80:E83)</f>
        <v>0</v>
      </c>
      <c r="F79" s="354">
        <f>SUM(F80:F83)</f>
        <v>0</v>
      </c>
      <c r="G79" s="314">
        <f t="shared" si="2"/>
        <v>0</v>
      </c>
      <c r="H79" s="354">
        <f>SUM(H80:H83)</f>
        <v>0</v>
      </c>
      <c r="I79" s="354">
        <f>SUM(I80:I83)</f>
        <v>0</v>
      </c>
      <c r="J79" s="314">
        <f t="shared" si="3"/>
        <v>0</v>
      </c>
    </row>
    <row r="80" spans="2:10" ht="9.9499999999999993" customHeight="1">
      <c r="B80" s="359"/>
      <c r="C80" s="360"/>
      <c r="D80" s="231" t="s">
        <v>396</v>
      </c>
      <c r="E80" s="355">
        <v>0</v>
      </c>
      <c r="F80" s="355">
        <v>0</v>
      </c>
      <c r="G80" s="319">
        <f t="shared" si="2"/>
        <v>0</v>
      </c>
      <c r="H80" s="355">
        <v>0</v>
      </c>
      <c r="I80" s="355">
        <v>0</v>
      </c>
      <c r="J80" s="319">
        <f t="shared" si="3"/>
        <v>0</v>
      </c>
    </row>
    <row r="81" spans="1:10" ht="15.75" customHeight="1">
      <c r="B81" s="359"/>
      <c r="C81" s="360"/>
      <c r="D81" s="231" t="s">
        <v>397</v>
      </c>
      <c r="E81" s="355">
        <v>0</v>
      </c>
      <c r="F81" s="355">
        <v>0</v>
      </c>
      <c r="G81" s="319">
        <f t="shared" si="2"/>
        <v>0</v>
      </c>
      <c r="H81" s="355">
        <v>0</v>
      </c>
      <c r="I81" s="355">
        <v>0</v>
      </c>
      <c r="J81" s="319">
        <f t="shared" si="3"/>
        <v>0</v>
      </c>
    </row>
    <row r="82" spans="1:10" ht="9.9499999999999993" customHeight="1">
      <c r="B82" s="359"/>
      <c r="C82" s="360"/>
      <c r="D82" s="231" t="s">
        <v>398</v>
      </c>
      <c r="E82" s="355">
        <v>0</v>
      </c>
      <c r="F82" s="355">
        <v>0</v>
      </c>
      <c r="G82" s="319">
        <f t="shared" si="2"/>
        <v>0</v>
      </c>
      <c r="H82" s="355">
        <v>0</v>
      </c>
      <c r="I82" s="355">
        <v>0</v>
      </c>
      <c r="J82" s="319">
        <f t="shared" si="3"/>
        <v>0</v>
      </c>
    </row>
    <row r="83" spans="1:10" ht="9.9499999999999993" customHeight="1">
      <c r="B83" s="359"/>
      <c r="C83" s="360"/>
      <c r="D83" s="231" t="s">
        <v>399</v>
      </c>
      <c r="E83" s="355">
        <v>0</v>
      </c>
      <c r="F83" s="355">
        <v>0</v>
      </c>
      <c r="G83" s="319">
        <f t="shared" si="2"/>
        <v>0</v>
      </c>
      <c r="H83" s="355">
        <v>0</v>
      </c>
      <c r="I83" s="355">
        <v>0</v>
      </c>
      <c r="J83" s="319">
        <f t="shared" si="3"/>
        <v>0</v>
      </c>
    </row>
    <row r="84" spans="1:10" ht="2.25" customHeight="1">
      <c r="B84" s="356"/>
      <c r="C84" s="259"/>
      <c r="D84" s="357"/>
      <c r="E84" s="354"/>
      <c r="F84" s="354"/>
      <c r="G84" s="319"/>
      <c r="H84" s="354"/>
      <c r="I84" s="354"/>
      <c r="J84" s="319"/>
    </row>
    <row r="85" spans="1:10" ht="12" customHeight="1">
      <c r="B85" s="596" t="s">
        <v>354</v>
      </c>
      <c r="C85" s="597"/>
      <c r="D85" s="598"/>
      <c r="E85" s="393">
        <f>E11+E48</f>
        <v>19308698</v>
      </c>
      <c r="F85" s="393">
        <f>F11+F48</f>
        <v>8.1854523159563541E-12</v>
      </c>
      <c r="G85" s="447">
        <f t="shared" si="2"/>
        <v>19308698</v>
      </c>
      <c r="H85" s="447">
        <f>H11+H48</f>
        <v>5055999.1899999995</v>
      </c>
      <c r="I85" s="393">
        <f>I11+I48</f>
        <v>5055999.1899999995</v>
      </c>
      <c r="J85" s="447">
        <f t="shared" si="3"/>
        <v>14252698.810000001</v>
      </c>
    </row>
    <row r="86" spans="1:10" ht="6.95" customHeight="1">
      <c r="B86" s="260"/>
      <c r="C86" s="261"/>
      <c r="D86" s="262"/>
      <c r="E86" s="263"/>
      <c r="F86" s="263"/>
      <c r="G86" s="263"/>
      <c r="H86" s="263"/>
      <c r="I86" s="263"/>
      <c r="J86" s="258"/>
    </row>
    <row r="87" spans="1:10" ht="12" customHeight="1">
      <c r="A87" s="311"/>
      <c r="B87" s="311" t="s">
        <v>693</v>
      </c>
      <c r="C87" s="259"/>
      <c r="D87" s="264"/>
      <c r="E87" s="265"/>
      <c r="F87" s="265"/>
      <c r="G87" s="265"/>
      <c r="H87" s="265"/>
      <c r="I87" s="265"/>
      <c r="J87" s="266"/>
    </row>
    <row r="88" spans="1:10" ht="12" customHeight="1">
      <c r="B88" s="259"/>
      <c r="C88" s="259"/>
      <c r="D88" s="264"/>
      <c r="E88" s="265"/>
      <c r="F88" s="265"/>
      <c r="G88" s="265"/>
      <c r="H88" s="265"/>
      <c r="I88" s="265"/>
      <c r="J88" s="266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 t="s">
        <v>678</v>
      </c>
      <c r="C95" s="191"/>
      <c r="D95" s="197"/>
      <c r="E95" s="583" t="s">
        <v>679</v>
      </c>
      <c r="F95" s="583"/>
      <c r="H95" s="204"/>
      <c r="I95" s="584" t="s">
        <v>681</v>
      </c>
      <c r="J95" s="584"/>
    </row>
    <row r="96" spans="1:10" ht="12" customHeight="1">
      <c r="A96" s="190"/>
      <c r="B96" s="192" t="s">
        <v>683</v>
      </c>
      <c r="C96" s="192"/>
      <c r="D96" s="199"/>
      <c r="E96" s="578" t="s">
        <v>680</v>
      </c>
      <c r="F96" s="578"/>
      <c r="H96" s="205"/>
      <c r="I96" s="579" t="s">
        <v>682</v>
      </c>
      <c r="J96" s="579"/>
    </row>
    <row r="97" spans="2:10" ht="12" customHeight="1">
      <c r="B97" s="191" t="s">
        <v>688</v>
      </c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  <mergeCell ref="I95:J95"/>
    <mergeCell ref="I96:J96"/>
    <mergeCell ref="E95:F95"/>
    <mergeCell ref="E96:F96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zoomScale="120" zoomScaleNormal="120" workbookViewId="0">
      <selection activeCell="H41" sqref="H41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67" t="s">
        <v>610</v>
      </c>
      <c r="C1" s="567"/>
      <c r="D1" s="567"/>
      <c r="E1" s="567"/>
      <c r="F1" s="567"/>
      <c r="G1" s="567"/>
      <c r="H1" s="567"/>
      <c r="I1" s="567"/>
      <c r="J1" s="567"/>
      <c r="K1" s="1"/>
    </row>
    <row r="2" spans="1:11" customFormat="1" ht="15.75" customHeight="1">
      <c r="A2" s="1"/>
      <c r="B2" s="568" t="s">
        <v>401</v>
      </c>
      <c r="C2" s="568"/>
      <c r="D2" s="568"/>
      <c r="E2" s="568"/>
      <c r="F2" s="568"/>
      <c r="G2" s="568"/>
      <c r="H2" s="568"/>
      <c r="I2" s="568"/>
      <c r="J2" s="568"/>
      <c r="K2" s="1"/>
    </row>
    <row r="3" spans="1:11">
      <c r="B3" s="476" t="s">
        <v>677</v>
      </c>
      <c r="C3" s="477"/>
      <c r="D3" s="477"/>
      <c r="E3" s="477"/>
      <c r="F3" s="477"/>
      <c r="G3" s="477"/>
      <c r="H3" s="477"/>
      <c r="I3" s="477"/>
      <c r="J3" s="478"/>
    </row>
    <row r="4" spans="1:11">
      <c r="B4" s="531" t="s">
        <v>272</v>
      </c>
      <c r="C4" s="532"/>
      <c r="D4" s="532"/>
      <c r="E4" s="532"/>
      <c r="F4" s="532"/>
      <c r="G4" s="532"/>
      <c r="H4" s="532"/>
      <c r="I4" s="532"/>
      <c r="J4" s="533"/>
    </row>
    <row r="5" spans="1:11">
      <c r="B5" s="575" t="str">
        <f>+'Formato 6c'!B6:J6</f>
        <v>Al 31 de Marzo de 2022</v>
      </c>
      <c r="C5" s="576"/>
      <c r="D5" s="576"/>
      <c r="E5" s="576"/>
      <c r="F5" s="576"/>
      <c r="G5" s="576"/>
      <c r="H5" s="576"/>
      <c r="I5" s="576"/>
      <c r="J5" s="577"/>
    </row>
    <row r="6" spans="1:11">
      <c r="B6" s="607"/>
      <c r="C6" s="608"/>
      <c r="D6" s="608"/>
      <c r="E6" s="608"/>
      <c r="F6" s="608"/>
      <c r="G6" s="608"/>
      <c r="H6" s="608"/>
      <c r="I6" s="608"/>
      <c r="J6" s="609"/>
    </row>
    <row r="7" spans="1:11">
      <c r="B7" s="534" t="s">
        <v>2</v>
      </c>
      <c r="C7" s="535"/>
      <c r="D7" s="535"/>
      <c r="E7" s="535"/>
      <c r="F7" s="535"/>
      <c r="G7" s="535"/>
      <c r="H7" s="535"/>
      <c r="I7" s="535"/>
      <c r="J7" s="536"/>
    </row>
    <row r="8" spans="1:11">
      <c r="B8" s="530" t="s">
        <v>3</v>
      </c>
      <c r="C8" s="530"/>
      <c r="D8" s="530"/>
      <c r="E8" s="504" t="s">
        <v>275</v>
      </c>
      <c r="F8" s="504"/>
      <c r="G8" s="504"/>
      <c r="H8" s="504"/>
      <c r="I8" s="504"/>
      <c r="J8" s="504" t="s">
        <v>667</v>
      </c>
    </row>
    <row r="9" spans="1:11" ht="21" customHeight="1">
      <c r="B9" s="530"/>
      <c r="C9" s="530"/>
      <c r="D9" s="530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04"/>
    </row>
    <row r="10" spans="1:11" ht="21.75" customHeight="1">
      <c r="B10" s="610" t="s">
        <v>403</v>
      </c>
      <c r="C10" s="611"/>
      <c r="D10" s="612"/>
      <c r="E10" s="459">
        <f>E11+E12+E13+E16+E17+E20</f>
        <v>16886221</v>
      </c>
      <c r="F10" s="459">
        <f>F11+F12+F13+F16+F17+F20</f>
        <v>8.1854523159563541E-12</v>
      </c>
      <c r="G10" s="459">
        <f>E10+F10</f>
        <v>16886221</v>
      </c>
      <c r="H10" s="459">
        <f>H11+H12+H13+H16+H17+H20</f>
        <v>3775094.51</v>
      </c>
      <c r="I10" s="459">
        <f>I11+I12+I13+I16+I17+I20</f>
        <v>3775094.51</v>
      </c>
      <c r="J10" s="459">
        <f>G10-H10</f>
        <v>13111126.49</v>
      </c>
    </row>
    <row r="11" spans="1:11" ht="27.75" customHeight="1">
      <c r="B11" s="316"/>
      <c r="C11" s="605" t="s">
        <v>404</v>
      </c>
      <c r="D11" s="606"/>
      <c r="E11" s="446">
        <f>+'Formato 6a'!D11</f>
        <v>16886221</v>
      </c>
      <c r="F11" s="446">
        <f>+'Formato 6a'!E11</f>
        <v>8.1854523159563541E-12</v>
      </c>
      <c r="G11" s="458">
        <f>E11+F11</f>
        <v>16886221</v>
      </c>
      <c r="H11" s="446">
        <f>+'Formato 6a'!G11</f>
        <v>3775094.51</v>
      </c>
      <c r="I11" s="446">
        <f>+H11</f>
        <v>3775094.51</v>
      </c>
      <c r="J11" s="458">
        <f>G11-H11</f>
        <v>13111126.49</v>
      </c>
    </row>
    <row r="12" spans="1:11" ht="27.75" customHeight="1">
      <c r="B12" s="316"/>
      <c r="C12" s="605" t="s">
        <v>405</v>
      </c>
      <c r="D12" s="606"/>
      <c r="E12" s="315">
        <v>0</v>
      </c>
      <c r="F12" s="315">
        <v>0</v>
      </c>
      <c r="G12" s="319">
        <f t="shared" ref="G12:G33" si="0">E12+F12</f>
        <v>0</v>
      </c>
      <c r="H12" s="315">
        <v>0</v>
      </c>
      <c r="I12" s="315">
        <v>0</v>
      </c>
      <c r="J12" s="319">
        <f t="shared" ref="J12:J33" si="1">G12-H12</f>
        <v>0</v>
      </c>
    </row>
    <row r="13" spans="1:11" ht="27.75" customHeight="1">
      <c r="B13" s="316"/>
      <c r="C13" s="605" t="s">
        <v>406</v>
      </c>
      <c r="D13" s="606"/>
      <c r="E13" s="319">
        <f>E14+E15</f>
        <v>0</v>
      </c>
      <c r="F13" s="319">
        <f>F14+F15</f>
        <v>0</v>
      </c>
      <c r="G13" s="319">
        <f t="shared" si="0"/>
        <v>0</v>
      </c>
      <c r="H13" s="319">
        <f>H14+H15</f>
        <v>0</v>
      </c>
      <c r="I13" s="319">
        <f>I14+I15</f>
        <v>0</v>
      </c>
      <c r="J13" s="319">
        <f t="shared" si="1"/>
        <v>0</v>
      </c>
    </row>
    <row r="14" spans="1:11" ht="27.75" customHeight="1">
      <c r="B14" s="316"/>
      <c r="C14" s="429"/>
      <c r="D14" s="430" t="s">
        <v>407</v>
      </c>
      <c r="E14" s="315">
        <v>0</v>
      </c>
      <c r="F14" s="315">
        <v>0</v>
      </c>
      <c r="G14" s="319">
        <f t="shared" si="0"/>
        <v>0</v>
      </c>
      <c r="H14" s="315">
        <v>0</v>
      </c>
      <c r="I14" s="172">
        <v>0</v>
      </c>
      <c r="J14" s="319">
        <f t="shared" si="1"/>
        <v>0</v>
      </c>
    </row>
    <row r="15" spans="1:11" ht="27.75" customHeight="1">
      <c r="B15" s="316"/>
      <c r="C15" s="429"/>
      <c r="D15" s="430" t="s">
        <v>408</v>
      </c>
      <c r="E15" s="315">
        <v>0</v>
      </c>
      <c r="F15" s="315">
        <v>0</v>
      </c>
      <c r="G15" s="319">
        <f t="shared" si="0"/>
        <v>0</v>
      </c>
      <c r="H15" s="315">
        <v>0</v>
      </c>
      <c r="I15" s="172">
        <v>0</v>
      </c>
      <c r="J15" s="319">
        <f t="shared" si="1"/>
        <v>0</v>
      </c>
    </row>
    <row r="16" spans="1:11" ht="27.75" customHeight="1">
      <c r="B16" s="316"/>
      <c r="C16" s="605" t="s">
        <v>409</v>
      </c>
      <c r="D16" s="606"/>
      <c r="E16" s="315">
        <v>0</v>
      </c>
      <c r="F16" s="315">
        <v>0</v>
      </c>
      <c r="G16" s="319">
        <f t="shared" si="0"/>
        <v>0</v>
      </c>
      <c r="H16" s="315">
        <v>0</v>
      </c>
      <c r="I16" s="172">
        <v>0</v>
      </c>
      <c r="J16" s="319">
        <f t="shared" si="1"/>
        <v>0</v>
      </c>
    </row>
    <row r="17" spans="1:10" ht="27.75" customHeight="1">
      <c r="B17" s="316"/>
      <c r="C17" s="605" t="s">
        <v>410</v>
      </c>
      <c r="D17" s="606"/>
      <c r="E17" s="319">
        <f>SUM(E18:E19)</f>
        <v>0</v>
      </c>
      <c r="F17" s="319">
        <f>SUM(F18:F19)</f>
        <v>0</v>
      </c>
      <c r="G17" s="319">
        <f t="shared" si="0"/>
        <v>0</v>
      </c>
      <c r="H17" s="319">
        <f>H18+H19</f>
        <v>0</v>
      </c>
      <c r="I17" s="319">
        <f>I18+I19</f>
        <v>0</v>
      </c>
      <c r="J17" s="319">
        <f t="shared" si="1"/>
        <v>0</v>
      </c>
    </row>
    <row r="18" spans="1:10" ht="27.75" customHeight="1">
      <c r="B18" s="316"/>
      <c r="C18" s="368"/>
      <c r="D18" s="318" t="s">
        <v>411</v>
      </c>
      <c r="E18" s="172">
        <v>0</v>
      </c>
      <c r="F18" s="172">
        <v>0</v>
      </c>
      <c r="G18" s="319">
        <f t="shared" si="0"/>
        <v>0</v>
      </c>
      <c r="H18" s="172">
        <v>0</v>
      </c>
      <c r="I18" s="172">
        <v>0</v>
      </c>
      <c r="J18" s="319">
        <f t="shared" si="1"/>
        <v>0</v>
      </c>
    </row>
    <row r="19" spans="1:10" ht="27.75" customHeight="1">
      <c r="B19" s="316"/>
      <c r="C19" s="368"/>
      <c r="D19" s="318" t="s">
        <v>412</v>
      </c>
      <c r="E19" s="172">
        <v>0</v>
      </c>
      <c r="F19" s="172">
        <v>0</v>
      </c>
      <c r="G19" s="319">
        <f t="shared" si="0"/>
        <v>0</v>
      </c>
      <c r="H19" s="172">
        <v>0</v>
      </c>
      <c r="I19" s="172">
        <v>0</v>
      </c>
      <c r="J19" s="319">
        <f t="shared" si="1"/>
        <v>0</v>
      </c>
    </row>
    <row r="20" spans="1:10" ht="27.75" customHeight="1">
      <c r="B20" s="316"/>
      <c r="C20" s="605" t="s">
        <v>413</v>
      </c>
      <c r="D20" s="606"/>
      <c r="E20" s="172">
        <v>0</v>
      </c>
      <c r="F20" s="172">
        <v>0</v>
      </c>
      <c r="G20" s="319">
        <f t="shared" si="0"/>
        <v>0</v>
      </c>
      <c r="H20" s="172">
        <v>0</v>
      </c>
      <c r="I20" s="172">
        <v>0</v>
      </c>
      <c r="J20" s="319">
        <f t="shared" si="1"/>
        <v>0</v>
      </c>
    </row>
    <row r="21" spans="1:10" ht="27.75" customHeight="1">
      <c r="B21" s="369"/>
      <c r="C21" s="367"/>
      <c r="D21" s="231"/>
      <c r="E21" s="319"/>
      <c r="F21" s="319"/>
      <c r="G21" s="319"/>
      <c r="H21" s="319"/>
      <c r="I21" s="171"/>
      <c r="J21" s="171">
        <f t="shared" si="1"/>
        <v>0</v>
      </c>
    </row>
    <row r="22" spans="1:10" ht="27.75" customHeight="1">
      <c r="B22" s="585" t="s">
        <v>414</v>
      </c>
      <c r="C22" s="527"/>
      <c r="D22" s="528"/>
      <c r="E22" s="370">
        <f>E23+E24+E25+E28+E29+E32</f>
        <v>0</v>
      </c>
      <c r="F22" s="371">
        <f>F23+F24+F25+F28+F29+F32</f>
        <v>0</v>
      </c>
      <c r="G22" s="372">
        <f>E22+F22</f>
        <v>0</v>
      </c>
      <c r="H22" s="370">
        <f>E22+G22</f>
        <v>0</v>
      </c>
      <c r="I22" s="370">
        <f>G22+H22</f>
        <v>0</v>
      </c>
      <c r="J22" s="370">
        <f t="shared" si="1"/>
        <v>0</v>
      </c>
    </row>
    <row r="23" spans="1:10" ht="27.75" customHeight="1">
      <c r="B23" s="316"/>
      <c r="C23" s="605" t="s">
        <v>404</v>
      </c>
      <c r="D23" s="606"/>
      <c r="E23" s="315">
        <v>0</v>
      </c>
      <c r="F23" s="315">
        <v>0</v>
      </c>
      <c r="G23" s="319">
        <f t="shared" si="0"/>
        <v>0</v>
      </c>
      <c r="H23" s="315">
        <v>0</v>
      </c>
      <c r="I23" s="172">
        <v>0</v>
      </c>
      <c r="J23" s="319">
        <f t="shared" si="1"/>
        <v>0</v>
      </c>
    </row>
    <row r="24" spans="1:10" ht="27.75" customHeight="1">
      <c r="B24" s="320"/>
      <c r="C24" s="615" t="s">
        <v>405</v>
      </c>
      <c r="D24" s="616"/>
      <c r="E24" s="321">
        <v>0</v>
      </c>
      <c r="F24" s="321">
        <v>0</v>
      </c>
      <c r="G24" s="258">
        <f t="shared" si="0"/>
        <v>0</v>
      </c>
      <c r="H24" s="321">
        <v>0</v>
      </c>
      <c r="I24" s="373">
        <v>0</v>
      </c>
      <c r="J24" s="258">
        <f t="shared" si="1"/>
        <v>0</v>
      </c>
    </row>
    <row r="25" spans="1:10" ht="27.75" customHeight="1">
      <c r="B25" s="322"/>
      <c r="C25" s="613" t="s">
        <v>406</v>
      </c>
      <c r="D25" s="614"/>
      <c r="E25" s="324">
        <f>E26+E27</f>
        <v>0</v>
      </c>
      <c r="F25" s="324">
        <f>F26+F27</f>
        <v>0</v>
      </c>
      <c r="G25" s="324">
        <f>E25+F25</f>
        <v>0</v>
      </c>
      <c r="H25" s="324">
        <f>H26+H27</f>
        <v>0</v>
      </c>
      <c r="I25" s="324">
        <f>I26+I27</f>
        <v>0</v>
      </c>
      <c r="J25" s="324">
        <f>G25-H25</f>
        <v>0</v>
      </c>
    </row>
    <row r="26" spans="1:10" ht="27.75" customHeight="1">
      <c r="B26" s="316"/>
      <c r="C26" s="367"/>
      <c r="D26" s="231" t="s">
        <v>407</v>
      </c>
      <c r="E26" s="315">
        <v>0</v>
      </c>
      <c r="F26" s="315">
        <v>0</v>
      </c>
      <c r="G26" s="319">
        <f>E26+F26</f>
        <v>0</v>
      </c>
      <c r="H26" s="172">
        <v>0</v>
      </c>
      <c r="I26" s="172">
        <v>0</v>
      </c>
      <c r="J26" s="319">
        <f t="shared" si="1"/>
        <v>0</v>
      </c>
    </row>
    <row r="27" spans="1:10" ht="27.75" customHeight="1">
      <c r="B27" s="316"/>
      <c r="C27" s="367"/>
      <c r="D27" s="231" t="s">
        <v>408</v>
      </c>
      <c r="E27" s="315">
        <v>0</v>
      </c>
      <c r="F27" s="315">
        <v>0</v>
      </c>
      <c r="G27" s="319">
        <f t="shared" si="0"/>
        <v>0</v>
      </c>
      <c r="H27" s="172">
        <v>0</v>
      </c>
      <c r="I27" s="172">
        <v>0</v>
      </c>
      <c r="J27" s="319">
        <f t="shared" si="1"/>
        <v>0</v>
      </c>
    </row>
    <row r="28" spans="1:10" ht="27.75" customHeight="1">
      <c r="B28" s="316"/>
      <c r="C28" s="605" t="s">
        <v>409</v>
      </c>
      <c r="D28" s="606"/>
      <c r="E28" s="315">
        <v>0</v>
      </c>
      <c r="F28" s="315">
        <v>0</v>
      </c>
      <c r="G28" s="319">
        <f t="shared" si="0"/>
        <v>0</v>
      </c>
      <c r="H28" s="172">
        <v>0</v>
      </c>
      <c r="I28" s="172">
        <v>0</v>
      </c>
      <c r="J28" s="319">
        <f t="shared" si="1"/>
        <v>0</v>
      </c>
    </row>
    <row r="29" spans="1:10" ht="27.75" customHeight="1">
      <c r="B29" s="316"/>
      <c r="C29" s="605" t="s">
        <v>410</v>
      </c>
      <c r="D29" s="606"/>
      <c r="E29" s="319">
        <f>E30+E31</f>
        <v>0</v>
      </c>
      <c r="F29" s="319">
        <f>F30+F31</f>
        <v>0</v>
      </c>
      <c r="G29" s="319">
        <f t="shared" si="0"/>
        <v>0</v>
      </c>
      <c r="H29" s="319">
        <f>H30+H31</f>
        <v>0</v>
      </c>
      <c r="I29" s="319">
        <f>I30+I31</f>
        <v>0</v>
      </c>
      <c r="J29" s="319">
        <f t="shared" si="1"/>
        <v>0</v>
      </c>
    </row>
    <row r="30" spans="1:10" ht="27.75" customHeight="1">
      <c r="B30" s="316"/>
      <c r="C30" s="368"/>
      <c r="D30" s="318" t="s">
        <v>411</v>
      </c>
      <c r="E30" s="172">
        <v>0</v>
      </c>
      <c r="F30" s="172">
        <v>0</v>
      </c>
      <c r="G30" s="319">
        <f t="shared" si="0"/>
        <v>0</v>
      </c>
      <c r="H30" s="172">
        <v>0</v>
      </c>
      <c r="I30" s="172">
        <v>0</v>
      </c>
      <c r="J30" s="319">
        <f t="shared" si="1"/>
        <v>0</v>
      </c>
    </row>
    <row r="31" spans="1:10" s="229" customFormat="1" ht="27.75" customHeight="1">
      <c r="A31" s="125"/>
      <c r="B31" s="316"/>
      <c r="C31" s="368"/>
      <c r="D31" s="318" t="s">
        <v>412</v>
      </c>
      <c r="E31" s="172">
        <v>0</v>
      </c>
      <c r="F31" s="172">
        <v>0</v>
      </c>
      <c r="G31" s="319">
        <f t="shared" si="0"/>
        <v>0</v>
      </c>
      <c r="H31" s="172">
        <v>0</v>
      </c>
      <c r="I31" s="172">
        <v>0</v>
      </c>
      <c r="J31" s="319">
        <f t="shared" si="1"/>
        <v>0</v>
      </c>
    </row>
    <row r="32" spans="1:10" s="229" customFormat="1" ht="27.75" customHeight="1">
      <c r="A32" s="125"/>
      <c r="B32" s="316"/>
      <c r="C32" s="605" t="s">
        <v>413</v>
      </c>
      <c r="D32" s="606"/>
      <c r="E32" s="172">
        <v>0</v>
      </c>
      <c r="F32" s="172">
        <v>0</v>
      </c>
      <c r="G32" s="319">
        <f t="shared" si="0"/>
        <v>0</v>
      </c>
      <c r="H32" s="172">
        <v>0</v>
      </c>
      <c r="I32" s="172">
        <v>0</v>
      </c>
      <c r="J32" s="319">
        <f t="shared" si="1"/>
        <v>0</v>
      </c>
    </row>
    <row r="33" spans="1:11" s="229" customFormat="1" ht="27.75" customHeight="1">
      <c r="A33" s="125"/>
      <c r="B33" s="585" t="s">
        <v>415</v>
      </c>
      <c r="C33" s="527"/>
      <c r="D33" s="528"/>
      <c r="E33" s="447">
        <f>E10+E22</f>
        <v>16886221</v>
      </c>
      <c r="F33" s="447">
        <f>F10+E22</f>
        <v>8.1854523159563541E-12</v>
      </c>
      <c r="G33" s="447">
        <f t="shared" si="0"/>
        <v>16886221</v>
      </c>
      <c r="H33" s="447">
        <f>H10+G22</f>
        <v>3775094.51</v>
      </c>
      <c r="I33" s="447">
        <f>I10+H22</f>
        <v>3775094.51</v>
      </c>
      <c r="J33" s="447">
        <f t="shared" si="1"/>
        <v>13111126.49</v>
      </c>
    </row>
    <row r="34" spans="1:11" s="229" customFormat="1" ht="21.75" customHeight="1">
      <c r="A34" s="125"/>
      <c r="B34" s="267"/>
      <c r="C34" s="268"/>
      <c r="D34" s="269"/>
      <c r="E34" s="270"/>
      <c r="F34" s="270"/>
      <c r="G34" s="258"/>
      <c r="H34" s="270"/>
      <c r="I34" s="270"/>
      <c r="J34" s="258"/>
    </row>
    <row r="35" spans="1:11" s="229" customFormat="1" ht="12" customHeight="1">
      <c r="B35" s="311" t="s">
        <v>693</v>
      </c>
      <c r="C35" s="238"/>
      <c r="D35" s="238"/>
      <c r="E35" s="271"/>
      <c r="F35" s="271"/>
      <c r="G35" s="266"/>
      <c r="H35" s="271"/>
      <c r="I35" s="271"/>
      <c r="J35" s="266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670" t="s">
        <v>703</v>
      </c>
      <c r="C45" s="670"/>
      <c r="D45" s="670"/>
      <c r="E45" s="617" t="s">
        <v>679</v>
      </c>
      <c r="F45" s="617"/>
      <c r="G45" s="194"/>
      <c r="H45" s="619" t="s">
        <v>705</v>
      </c>
      <c r="I45" s="619"/>
      <c r="J45" s="619"/>
      <c r="K45" s="128"/>
    </row>
    <row r="46" spans="1:11" s="180" customFormat="1" ht="12" customHeight="1">
      <c r="A46" s="201"/>
      <c r="B46" s="670" t="s">
        <v>704</v>
      </c>
      <c r="C46" s="670"/>
      <c r="D46" s="670"/>
      <c r="E46" s="618" t="s">
        <v>680</v>
      </c>
      <c r="F46" s="618"/>
      <c r="G46" s="206"/>
      <c r="H46" s="620" t="s">
        <v>682</v>
      </c>
      <c r="I46" s="620"/>
      <c r="J46" s="620"/>
      <c r="K46" s="207"/>
    </row>
    <row r="47" spans="1:11" ht="12" customHeight="1">
      <c r="A47" s="191"/>
      <c r="B47" s="128" t="s">
        <v>688</v>
      </c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31">
    <mergeCell ref="E45:F45"/>
    <mergeCell ref="E46:F46"/>
    <mergeCell ref="C28:D28"/>
    <mergeCell ref="C29:D29"/>
    <mergeCell ref="C32:D32"/>
    <mergeCell ref="B33:D33"/>
    <mergeCell ref="B45:D45"/>
    <mergeCell ref="B46:D46"/>
    <mergeCell ref="H45:J45"/>
    <mergeCell ref="H46:J46"/>
    <mergeCell ref="C17:D17"/>
    <mergeCell ref="C20:D20"/>
    <mergeCell ref="B22:D22"/>
    <mergeCell ref="C23:D23"/>
    <mergeCell ref="C25:D25"/>
    <mergeCell ref="C24:D24"/>
    <mergeCell ref="B2:J2"/>
    <mergeCell ref="B1:J1"/>
    <mergeCell ref="B10:D10"/>
    <mergeCell ref="C11:D11"/>
    <mergeCell ref="C12:D12"/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CREDOMEX</cp:lastModifiedBy>
  <cp:lastPrinted>2019-10-22T17:56:45Z</cp:lastPrinted>
  <dcterms:created xsi:type="dcterms:W3CDTF">2016-10-11T17:36:10Z</dcterms:created>
  <dcterms:modified xsi:type="dcterms:W3CDTF">2022-07-20T22:06:01Z</dcterms:modified>
</cp:coreProperties>
</file>